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leitung" sheetId="1" state="visible" r:id="rId3"/>
    <sheet name="Eingabe" sheetId="2" state="visible" r:id="rId4"/>
    <sheet name="KFR_lang" sheetId="3" state="hidden" r:id="rId5"/>
    <sheet name="KFR_kurz" sheetId="4" state="visible" r:id="rId6"/>
    <sheet name="Check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<sst xmlns="http://schemas.openxmlformats.org/spreadsheetml/2006/main" count="470" uniqueCount="349">
  <si>
    <t xml:space="preserve">Kapitalflussrechnung – Excel-Vorlage (indirekte Methode)</t>
  </si>
  <si>
    <t xml:space="preserve">VOLKER KUSCH  ·  Experte für Finanz- und Rechnungswesen</t>
  </si>
  <si>
    <t xml:space="preserve">1. Schnellstart</t>
  </si>
  <si>
    <t xml:space="preserve">Schritt</t>
  </si>
  <si>
    <t xml:space="preserve">Was ist zu tun?</t>
  </si>
  <si>
    <t xml:space="preserve">Wo?</t>
  </si>
  <si>
    <t xml:space="preserve">Link</t>
  </si>
  <si>
    <t xml:space="preserve">1</t>
  </si>
  <si>
    <t xml:space="preserve">Geschäftsjahr, Vorjahr und Einheit prüfen.</t>
  </si>
  <si>
    <t xml:space="preserve">Eingabe!B3:B5</t>
  </si>
  <si>
    <t xml:space="preserve">zum Link</t>
  </si>
  <si>
    <t xml:space="preserve">2</t>
  </si>
  <si>
    <t xml:space="preserve">Bilanzwerte für drei Stichtage ersetzen.</t>
  </si>
  <si>
    <t xml:space="preserve">Eingabe!C10:E29</t>
  </si>
  <si>
    <t xml:space="preserve">3</t>
  </si>
  <si>
    <t xml:space="preserve">GuV-Werte für 2026 und 2025 ersetzen.</t>
  </si>
  <si>
    <t xml:space="preserve">Eingabe!C36:D57</t>
  </si>
  <si>
    <t xml:space="preserve">4</t>
  </si>
  <si>
    <t xml:space="preserve">Gelbe manuelle KFR-Zusatzangaben ersetzen.</t>
  </si>
  <si>
    <t xml:space="preserve">Eingabe!C63:D83</t>
  </si>
  <si>
    <t xml:space="preserve">5</t>
  </si>
  <si>
    <t xml:space="preserve">KFR und Kontrolldifferenzen prüfen.</t>
  </si>
  <si>
    <t xml:space="preserve">KFR / Checks</t>
  </si>
  <si>
    <t xml:space="preserve">KFR Kurzfassung</t>
  </si>
  <si>
    <t xml:space="preserve">KFR_kurz</t>
  </si>
  <si>
    <t xml:space="preserve">2. Farb- und Eingabelogik</t>
  </si>
  <si>
    <t xml:space="preserve">Darstellung</t>
  </si>
  <si>
    <t xml:space="preserve">Bedeutung</t>
  </si>
  <si>
    <t xml:space="preserve">Blaue Schrift / gelber Hintergrund</t>
  </si>
  <si>
    <t xml:space="preserve">Manuelles Eingabefeld</t>
  </si>
  <si>
    <t xml:space="preserve">Grüne Schrift</t>
  </si>
  <si>
    <t xml:space="preserve">Verknüpfung aus einem anderen Tabellenblatt</t>
  </si>
  <si>
    <t xml:space="preserve">Schwarze Schrift</t>
  </si>
  <si>
    <t xml:space="preserve">Formel bzw. automatisch berechneter Wert</t>
  </si>
  <si>
    <t xml:space="preserve">Rote Zahl in Klammern</t>
  </si>
  <si>
    <t xml:space="preserve">Negativer Betrag</t>
  </si>
  <si>
    <t xml:space="preserve">3. Methodik und Hinweise</t>
  </si>
  <si>
    <t xml:space="preserve">• Die Bilanz enthält drei Stichtage, damit sowohl 2025 als auch 2026 automatisch abgeleitet werden.</t>
  </si>
  <si>
    <t xml:space="preserve">• Die KFR zeigt 2026, 2025, absolute Abweichung und prozentuale Abweichung.</t>
  </si>
  <si>
    <t xml:space="preserve">• Rückstellungen und Working Capital werden direkt aus Bilanzveränderungen übernommen.</t>
  </si>
  <si>
    <t xml:space="preserve">• GuV-Werte werden aus der vollständigen GuV nach dem Gesamtkostenverfahren übernommen.</t>
  </si>
  <si>
    <t xml:space="preserve">• Nur nicht eindeutig aus Bilanz oder GuV ableitbare Zahlungsströme sind gelb hinterlegt.</t>
  </si>
  <si>
    <t xml:space="preserve">• Die Beispieldaten sind in sich abgestimmt; beide Kontrolldifferenzen betragen 0 EUR.</t>
  </si>
  <si>
    <t xml:space="preserve">• Vor Nutzung sind alle gelben Beispielwerte durch Unternehmensdaten zu ersetzen.</t>
  </si>
  <si>
    <t xml:space="preserve">4. Sonstige Hinweise</t>
  </si>
  <si>
    <t xml:space="preserve">www.volkerkusch.de</t>
  </si>
  <si>
    <t xml:space="preserve">Dies ist eine Vorschauversion (schreibgeschützt, ohne die vollständige Herleitung KFR_lang).</t>
  </si>
  <si>
    <t xml:space="preserve">Die Vollversion (bearbeitbar, alle Tabellenblätter, ohne Wasserzeichen) erhalten Sie im Shop.</t>
  </si>
  <si>
    <t xml:space="preserve">Eingaben und ergänzende Angaben – Beispielunternehmen</t>
  </si>
  <si>
    <t xml:space="preserve">zur Startseite</t>
  </si>
  <si>
    <t xml:space="preserve">Geschäftsjahr</t>
  </si>
  <si>
    <t xml:space="preserve">Vorjahr</t>
  </si>
  <si>
    <t xml:space="preserve">Einheit</t>
  </si>
  <si>
    <t xml:space="preserve">EUR</t>
  </si>
  <si>
    <t xml:space="preserve">A. Bilanzwerte für die Kapitalflussrechnung</t>
  </si>
  <si>
    <t xml:space="preserve">Nr.</t>
  </si>
  <si>
    <t xml:space="preserve">Bilanzposition</t>
  </si>
  <si>
    <t xml:space="preserve">B01</t>
  </si>
  <si>
    <t xml:space="preserve">Immaterielle Vermögensgegenstände</t>
  </si>
  <si>
    <t xml:space="preserve">B02</t>
  </si>
  <si>
    <t xml:space="preserve">Sachanlagen</t>
  </si>
  <si>
    <t xml:space="preserve">B03</t>
  </si>
  <si>
    <t xml:space="preserve">Finanzanlagen</t>
  </si>
  <si>
    <t xml:space="preserve">B04</t>
  </si>
  <si>
    <t xml:space="preserve">Vorräte</t>
  </si>
  <si>
    <t xml:space="preserve">B05</t>
  </si>
  <si>
    <t xml:space="preserve">Forderungen aus Lieferungen und Leistungen</t>
  </si>
  <si>
    <t xml:space="preserve">B06</t>
  </si>
  <si>
    <t xml:space="preserve">Sonstige Vermögensgegenstände</t>
  </si>
  <si>
    <t xml:space="preserve">B07</t>
  </si>
  <si>
    <t xml:space="preserve">Aktive Rechnungsabgrenzungsposten</t>
  </si>
  <si>
    <t xml:space="preserve">B08</t>
  </si>
  <si>
    <t xml:space="preserve">Aktive latente Steuern</t>
  </si>
  <si>
    <t xml:space="preserve">B09</t>
  </si>
  <si>
    <t xml:space="preserve">Liquide Mittel</t>
  </si>
  <si>
    <t xml:space="preserve">B10</t>
  </si>
  <si>
    <t xml:space="preserve">Eigenkapital</t>
  </si>
  <si>
    <t xml:space="preserve">B11</t>
  </si>
  <si>
    <t xml:space="preserve">Sonderposten / Unterschiedsbeträge</t>
  </si>
  <si>
    <t xml:space="preserve">B12</t>
  </si>
  <si>
    <t xml:space="preserve">Pensionsrückstellungen</t>
  </si>
  <si>
    <t xml:space="preserve">B13</t>
  </si>
  <si>
    <t xml:space="preserve">Steuerrückstellungen</t>
  </si>
  <si>
    <t xml:space="preserve">B14</t>
  </si>
  <si>
    <t xml:space="preserve">Sonstige Rückstellungen</t>
  </si>
  <si>
    <t xml:space="preserve">B15</t>
  </si>
  <si>
    <t xml:space="preserve">Verbindlichkeiten gegenüber Kreditinstituten</t>
  </si>
  <si>
    <t xml:space="preserve">B16</t>
  </si>
  <si>
    <t xml:space="preserve">Erhaltene Anzahlungen</t>
  </si>
  <si>
    <t xml:space="preserve">B17</t>
  </si>
  <si>
    <t xml:space="preserve">Verbindlichkeiten aus Lieferungen und Leistungen</t>
  </si>
  <si>
    <t xml:space="preserve">B18</t>
  </si>
  <si>
    <t xml:space="preserve">Sonstige Verbindlichkeiten</t>
  </si>
  <si>
    <t xml:space="preserve">B19</t>
  </si>
  <si>
    <t xml:space="preserve">Passive Rechnungsabgrenzungsposten</t>
  </si>
  <si>
    <t xml:space="preserve">B20</t>
  </si>
  <si>
    <t xml:space="preserve">Passive latente Steuern</t>
  </si>
  <si>
    <t xml:space="preserve">Bilanzkontrolle (Aktiva minus Passiva)</t>
  </si>
  <si>
    <t xml:space="preserve">B. Gewinn- und Verlustrechnung nach dem Gesamtkostenverfahren (§ 275 Abs. 2 HGB)</t>
  </si>
  <si>
    <t xml:space="preserve">Position</t>
  </si>
  <si>
    <t xml:space="preserve">Abweichung</t>
  </si>
  <si>
    <t xml:space="preserve">Abweichung %</t>
  </si>
  <si>
    <t xml:space="preserve">Eingabelogik</t>
  </si>
  <si>
    <t xml:space="preserve">Umsatzerlöse</t>
  </si>
  <si>
    <t xml:space="preserve">Manuelle Eingabe</t>
  </si>
  <si>
    <t xml:space="preserve">Erhöhung oder Verminderung des Bestands an fertigen und unfertigen Erzeugnissen</t>
  </si>
  <si>
    <t xml:space="preserve">Andere aktivierte Eigenleistungen</t>
  </si>
  <si>
    <t xml:space="preserve">Sonstige betriebliche Erträge</t>
  </si>
  <si>
    <t xml:space="preserve">5a</t>
  </si>
  <si>
    <t xml:space="preserve">Aufwendungen für Roh-, Hilfs- und Betriebsstoffe und für bezogene Waren</t>
  </si>
  <si>
    <t xml:space="preserve">5b</t>
  </si>
  <si>
    <t xml:space="preserve">Aufwendungen für bezogene Leistungen</t>
  </si>
  <si>
    <t xml:space="preserve">6a</t>
  </si>
  <si>
    <t xml:space="preserve">Löhne und Gehälter</t>
  </si>
  <si>
    <t xml:space="preserve">6b</t>
  </si>
  <si>
    <t xml:space="preserve">Soziale Abgaben und Aufwendungen für Altersversorgung und Unterstützung</t>
  </si>
  <si>
    <t xml:space="preserve">7a</t>
  </si>
  <si>
    <t xml:space="preserve">Abschreibungen auf immaterielle Vermögensgegenstände und Sachanlagen</t>
  </si>
  <si>
    <t xml:space="preserve">7b</t>
  </si>
  <si>
    <t xml:space="preserve">Abschreibungen auf Vermögensgegenstände des Umlaufvermögens</t>
  </si>
  <si>
    <t xml:space="preserve">8</t>
  </si>
  <si>
    <t xml:space="preserve">Sonstige betriebliche Aufwendungen</t>
  </si>
  <si>
    <t xml:space="preserve">Betriebsergebnis</t>
  </si>
  <si>
    <t xml:space="preserve">Automatisch berechnet</t>
  </si>
  <si>
    <t xml:space="preserve">9</t>
  </si>
  <si>
    <t xml:space="preserve">Erträge aus Beteiligungen</t>
  </si>
  <si>
    <t xml:space="preserve">10</t>
  </si>
  <si>
    <t xml:space="preserve">Erträge aus anderen Wertpapieren und Ausleihungen des Finanzanlagevermögens</t>
  </si>
  <si>
    <t xml:space="preserve">11</t>
  </si>
  <si>
    <t xml:space="preserve">Sonstige Zinsen und ähnliche Erträge</t>
  </si>
  <si>
    <t xml:space="preserve">12</t>
  </si>
  <si>
    <t xml:space="preserve">Abschreibungen auf Finanzanlagen und Wertpapiere des Umlaufvermögens</t>
  </si>
  <si>
    <t xml:space="preserve">13</t>
  </si>
  <si>
    <t xml:space="preserve">Zinsen und ähnliche Aufwendungen</t>
  </si>
  <si>
    <t xml:space="preserve">Finanzergebnis</t>
  </si>
  <si>
    <t xml:space="preserve">Ergebnis vor Steuern</t>
  </si>
  <si>
    <t xml:space="preserve">14</t>
  </si>
  <si>
    <t xml:space="preserve">Steuern vom Einkommen und vom Ertrag</t>
  </si>
  <si>
    <t xml:space="preserve">Ergebnis nach Steuern</t>
  </si>
  <si>
    <t xml:space="preserve">16</t>
  </si>
  <si>
    <t xml:space="preserve">Sonstige Steuern</t>
  </si>
  <si>
    <t xml:space="preserve">17</t>
  </si>
  <si>
    <t xml:space="preserve">Jahresüberschuss / Jahresfehlbetrag</t>
  </si>
  <si>
    <t xml:space="preserve">C. Manuelle Zusatzangaben zur Kapitalflussrechnung</t>
  </si>
  <si>
    <t xml:space="preserve">Hinweis</t>
  </si>
  <si>
    <t xml:space="preserve">K01</t>
  </si>
  <si>
    <t xml:space="preserve">Zuschreibungen auf immaterielle Vermögensgegenstände und Sachanlagen</t>
  </si>
  <si>
    <t xml:space="preserve">In der GKV nicht separat erkennbar</t>
  </si>
  <si>
    <t xml:space="preserve">K02</t>
  </si>
  <si>
    <t xml:space="preserve">Zuschreibungen auf Finanzanlagen und Wertpapiere</t>
  </si>
  <si>
    <t xml:space="preserve">K03</t>
  </si>
  <si>
    <t xml:space="preserve">Gewinn aus Anlagenabgängen</t>
  </si>
  <si>
    <t xml:space="preserve">Teil der sonstigen betrieblichen Erträge</t>
  </si>
  <si>
    <t xml:space="preserve">K04</t>
  </si>
  <si>
    <t xml:space="preserve">Verlust aus Anlagenabgängen</t>
  </si>
  <si>
    <t xml:space="preserve">Teil der sonstigen betrieblichen Aufwendungen</t>
  </si>
  <si>
    <t xml:space="preserve">K05</t>
  </si>
  <si>
    <t xml:space="preserve">Sonstige nicht zahlungswirksame Aufwendungen</t>
  </si>
  <si>
    <t xml:space="preserve">K06</t>
  </si>
  <si>
    <t xml:space="preserve">Sonstige nicht zahlungswirksame Erträge</t>
  </si>
  <si>
    <t xml:space="preserve">K07</t>
  </si>
  <si>
    <t xml:space="preserve">Auszahlungen für Investitionen in immaterielle Vermögensgegenstände</t>
  </si>
  <si>
    <t xml:space="preserve">K08</t>
  </si>
  <si>
    <t xml:space="preserve">Auszahlungen für Investitionen in Sachanlagen</t>
  </si>
  <si>
    <t xml:space="preserve">K09</t>
  </si>
  <si>
    <t xml:space="preserve">Auszahlungen für Investitionen in Finanzanlagen</t>
  </si>
  <si>
    <t xml:space="preserve">K10</t>
  </si>
  <si>
    <t xml:space="preserve">Einzahlungen aus Abgängen immaterieller Vermögensgegenstände</t>
  </si>
  <si>
    <t xml:space="preserve">K11</t>
  </si>
  <si>
    <t xml:space="preserve">Einzahlungen aus Abgängen von Sachanlagen</t>
  </si>
  <si>
    <t xml:space="preserve">K12</t>
  </si>
  <si>
    <t xml:space="preserve">Einzahlungen aus Abgängen von Finanzanlagen</t>
  </si>
  <si>
    <t xml:space="preserve">K13</t>
  </si>
  <si>
    <t xml:space="preserve">Erhaltene Dividenden</t>
  </si>
  <si>
    <t xml:space="preserve">K14</t>
  </si>
  <si>
    <t xml:space="preserve">Einzahlungen aus Eigenkapitalzuführungen</t>
  </si>
  <si>
    <t xml:space="preserve">K15</t>
  </si>
  <si>
    <t xml:space="preserve">Auszahlungen an Eigentümer / Dividenden</t>
  </si>
  <si>
    <t xml:space="preserve">K16</t>
  </si>
  <si>
    <t xml:space="preserve">Einzahlungen aus Kreditaufnahmen</t>
  </si>
  <si>
    <t xml:space="preserve">K17</t>
  </si>
  <si>
    <t xml:space="preserve">Auszahlungen für Kredittilgungen</t>
  </si>
  <si>
    <t xml:space="preserve">K18</t>
  </si>
  <si>
    <t xml:space="preserve">Gezahlte Zinsen</t>
  </si>
  <si>
    <t xml:space="preserve">K19</t>
  </si>
  <si>
    <t xml:space="preserve">Gezahlte Ertragsteuern</t>
  </si>
  <si>
    <t xml:space="preserve">K20</t>
  </si>
  <si>
    <t xml:space="preserve">Erhaltene Ertragsteuererstattungen</t>
  </si>
  <si>
    <t xml:space="preserve">K21</t>
  </si>
  <si>
    <t xml:space="preserve">Zahlungswirksame Veränderungen aus Konsolidierungskreis / Wechselkurs</t>
  </si>
  <si>
    <t xml:space="preserve">Optional</t>
  </si>
  <si>
    <t xml:space="preserve">D. Automatisch aus Bilanz und GuV abgeleitete KFR-Werte</t>
  </si>
  <si>
    <t xml:space="preserve">Quelle</t>
  </si>
  <si>
    <t xml:space="preserve">A01</t>
  </si>
  <si>
    <t xml:space="preserve">Jahresergebnis</t>
  </si>
  <si>
    <t xml:space="preserve">GuV</t>
  </si>
  <si>
    <t xml:space="preserve">A02</t>
  </si>
  <si>
    <t xml:space="preserve">Abschreibungen immaterielle VG und Sachanlagen</t>
  </si>
  <si>
    <t xml:space="preserve">A03</t>
  </si>
  <si>
    <t xml:space="preserve">Abschreibungen Finanzanlagen / Wertpapiere</t>
  </si>
  <si>
    <t xml:space="preserve">A04</t>
  </si>
  <si>
    <t xml:space="preserve">Zinsaufwendungen</t>
  </si>
  <si>
    <t xml:space="preserve">A05</t>
  </si>
  <si>
    <t xml:space="preserve">Zinserträge</t>
  </si>
  <si>
    <t xml:space="preserve">A06</t>
  </si>
  <si>
    <t xml:space="preserve">Ertragsteueraufwand / -ertrag</t>
  </si>
  <si>
    <t xml:space="preserve">A07</t>
  </si>
  <si>
    <t xml:space="preserve">Veränderung Pensionsrückstellungen</t>
  </si>
  <si>
    <t xml:space="preserve">Bilanz</t>
  </si>
  <si>
    <t xml:space="preserve">A08</t>
  </si>
  <si>
    <t xml:space="preserve">Veränderung Steuerrückstellungen</t>
  </si>
  <si>
    <t xml:space="preserve">A09</t>
  </si>
  <si>
    <t xml:space="preserve">Veränderung sonstige Rückstellungen</t>
  </si>
  <si>
    <t xml:space="preserve">A10</t>
  </si>
  <si>
    <t xml:space="preserve">Veränderung Vorräte</t>
  </si>
  <si>
    <t xml:space="preserve">A11</t>
  </si>
  <si>
    <t xml:space="preserve">Veränderung Forderungen L&amp;L</t>
  </si>
  <si>
    <t xml:space="preserve">A12</t>
  </si>
  <si>
    <t xml:space="preserve">Veränderung sonstige Vermögensgegenstände</t>
  </si>
  <si>
    <t xml:space="preserve">A13</t>
  </si>
  <si>
    <t xml:space="preserve">Veränderung aktive RAP</t>
  </si>
  <si>
    <t xml:space="preserve">A14</t>
  </si>
  <si>
    <t xml:space="preserve">Veränderung aktive latente Steuern</t>
  </si>
  <si>
    <t xml:space="preserve">A15</t>
  </si>
  <si>
    <t xml:space="preserve">Veränderung erhaltene Anzahlungen</t>
  </si>
  <si>
    <t xml:space="preserve">A16</t>
  </si>
  <si>
    <t xml:space="preserve">Veränderung Verbindlichkeiten L&amp;L</t>
  </si>
  <si>
    <t xml:space="preserve">A17</t>
  </si>
  <si>
    <t xml:space="preserve">Veränderung sonstige Verbindlichkeiten</t>
  </si>
  <si>
    <t xml:space="preserve">A18</t>
  </si>
  <si>
    <t xml:space="preserve">Veränderung passive RAP</t>
  </si>
  <si>
    <t xml:space="preserve">A19</t>
  </si>
  <si>
    <t xml:space="preserve">Veränderung passive latente Steuern</t>
  </si>
  <si>
    <t xml:space="preserve">A20</t>
  </si>
  <si>
    <t xml:space="preserve">Finanzmittelfonds am Anfang</t>
  </si>
  <si>
    <t xml:space="preserve">A21</t>
  </si>
  <si>
    <t xml:space="preserve">Finanzmittelfonds am Ende</t>
  </si>
  <si>
    <t xml:space="preserve">Formel / Herleitung</t>
  </si>
  <si>
    <t xml:space="preserve">Prüfhinweis</t>
  </si>
  <si>
    <t xml:space="preserve">1. Cashflow aus laufender Geschäftstätigkeit</t>
  </si>
  <si>
    <t xml:space="preserve">Eingabe!C58</t>
  </si>
  <si>
    <t xml:space="preserve">GuV – automatisch</t>
  </si>
  <si>
    <t xml:space="preserve">+ Abschreibungen auf immaterielle VG und Sachanlagen</t>
  </si>
  <si>
    <t xml:space="preserve">Eingabe!C44</t>
  </si>
  <si>
    <t xml:space="preserve">– Zuschreibungen auf immaterielle VG und Sachanlagen</t>
  </si>
  <si>
    <t xml:space="preserve">-Eingabe!C63</t>
  </si>
  <si>
    <t xml:space="preserve">manuelle Zusatzangabe</t>
  </si>
  <si>
    <t xml:space="preserve">+ Abschreibungen auf Finanzanlagen / Wertpapiere</t>
  </si>
  <si>
    <t xml:space="preserve">Eingabe!C51</t>
  </si>
  <si>
    <t xml:space="preserve">– Zuschreibungen auf Finanzanlagen / Wertpapiere</t>
  </si>
  <si>
    <t xml:space="preserve">-Eingabe!C64</t>
  </si>
  <si>
    <t xml:space="preserve">– Gewinn aus Anlagenabgängen</t>
  </si>
  <si>
    <t xml:space="preserve">-Eingabe!C65</t>
  </si>
  <si>
    <t xml:space="preserve">+ Verlust aus Anlagenabgängen</t>
  </si>
  <si>
    <t xml:space="preserve">Eingabe!C66</t>
  </si>
  <si>
    <t xml:space="preserve">+ Zinsaufwendungen</t>
  </si>
  <si>
    <t xml:space="preserve">Eingabe!C52</t>
  </si>
  <si>
    <t xml:space="preserve">– Zinserträge</t>
  </si>
  <si>
    <t xml:space="preserve">-Eingabe!C50</t>
  </si>
  <si>
    <t xml:space="preserve">+ Ertragsteueraufwand / – Ertragsteuerertrag</t>
  </si>
  <si>
    <t xml:space="preserve">Eingabe!C55</t>
  </si>
  <si>
    <t xml:space="preserve">+ Sonstige nicht zahlungswirksame Aufwendungen</t>
  </si>
  <si>
    <t xml:space="preserve">Eingabe!C67</t>
  </si>
  <si>
    <t xml:space="preserve">– Sonstige nicht zahlungswirksame Erträge</t>
  </si>
  <si>
    <t xml:space="preserve">-Eingabe!C68</t>
  </si>
  <si>
    <t xml:space="preserve">+ Zunahme / – Abnahme Pensionsrückstellungen</t>
  </si>
  <si>
    <t xml:space="preserve">Eingabe!G21</t>
  </si>
  <si>
    <t xml:space="preserve">Bilanz – automatisch</t>
  </si>
  <si>
    <t xml:space="preserve">+ Zunahme / – Abnahme Steuerrückstellungen</t>
  </si>
  <si>
    <t xml:space="preserve">Eingabe!G22</t>
  </si>
  <si>
    <t xml:space="preserve">+ Zunahme / – Abnahme sonstiger Rückstellungen</t>
  </si>
  <si>
    <t xml:space="preserve">Eingabe!G23</t>
  </si>
  <si>
    <t xml:space="preserve">– Zunahme / + Abnahme der Vorräte</t>
  </si>
  <si>
    <t xml:space="preserve">-Eingabe!G13</t>
  </si>
  <si>
    <t xml:space="preserve">– Zunahme / + Abnahme Forderungen L&amp;L</t>
  </si>
  <si>
    <t xml:space="preserve">-Eingabe!G14</t>
  </si>
  <si>
    <t xml:space="preserve">– Zunahme / + Abnahme sonstiger Vermögensgegenstände</t>
  </si>
  <si>
    <t xml:space="preserve">-Eingabe!G15</t>
  </si>
  <si>
    <t xml:space="preserve">– Zunahme / + Abnahme aktiver RAP</t>
  </si>
  <si>
    <t xml:space="preserve">-Eingabe!G16</t>
  </si>
  <si>
    <t xml:space="preserve">– Zunahme / + Abnahme aktiver latenter Steuern</t>
  </si>
  <si>
    <t xml:space="preserve">-Eingabe!G17</t>
  </si>
  <si>
    <t xml:space="preserve">+ Zunahme / – Abnahme erhaltener Anzahlungen</t>
  </si>
  <si>
    <t xml:space="preserve">Eingabe!G25</t>
  </si>
  <si>
    <t xml:space="preserve">+ Zunahme / – Abnahme Verbindlichkeiten L&amp;L</t>
  </si>
  <si>
    <t xml:space="preserve">Eingabe!G26</t>
  </si>
  <si>
    <t xml:space="preserve">+ Zunahme / – Abnahme sonstiger Verbindlichkeiten</t>
  </si>
  <si>
    <t xml:space="preserve">Eingabe!G27</t>
  </si>
  <si>
    <t xml:space="preserve">+ Zunahme / – Abnahme passiver RAP</t>
  </si>
  <si>
    <t xml:space="preserve">Eingabe!G28</t>
  </si>
  <si>
    <t xml:space="preserve">+ Zunahme / – Abnahme passiver latenter Steuern</t>
  </si>
  <si>
    <t xml:space="preserve">Eingabe!G29</t>
  </si>
  <si>
    <t xml:space="preserve">– Gezahlte Ertragsteuern</t>
  </si>
  <si>
    <t xml:space="preserve">-Eingabe!C81</t>
  </si>
  <si>
    <t xml:space="preserve">+ Erhaltene Ertragsteuererstattungen</t>
  </si>
  <si>
    <t xml:space="preserve">Eingabe!C82</t>
  </si>
  <si>
    <t xml:space="preserve">Cashflow aus laufender Geschäftstätigkeit</t>
  </si>
  <si>
    <t xml:space="preserve">2. Cashflow aus Investitionstätigkeit</t>
  </si>
  <si>
    <t xml:space="preserve">– Auszahlungen für Investitionen in immaterielle VG</t>
  </si>
  <si>
    <t xml:space="preserve">-Eingabe!C69</t>
  </si>
  <si>
    <t xml:space="preserve">automatisch bzw. Zusatzangabe</t>
  </si>
  <si>
    <t xml:space="preserve">– Auszahlungen für Investitionen in Sachanlagen</t>
  </si>
  <si>
    <t xml:space="preserve">-Eingabe!C70</t>
  </si>
  <si>
    <t xml:space="preserve">– Auszahlungen für Investitionen in Finanzanlagen</t>
  </si>
  <si>
    <t xml:space="preserve">-Eingabe!C71</t>
  </si>
  <si>
    <t xml:space="preserve">+ Einzahlungen aus Abgängen immaterieller VG</t>
  </si>
  <si>
    <t xml:space="preserve">Eingabe!C72</t>
  </si>
  <si>
    <t xml:space="preserve">+ Einzahlungen aus Abgängen von Sachanlagen</t>
  </si>
  <si>
    <t xml:space="preserve">Eingabe!C73</t>
  </si>
  <si>
    <t xml:space="preserve">+ Einzahlungen aus Abgängen von Finanzanlagen</t>
  </si>
  <si>
    <t xml:space="preserve">Eingabe!C74</t>
  </si>
  <si>
    <t xml:space="preserve">+ Erhaltene Zinsen</t>
  </si>
  <si>
    <t xml:space="preserve">Eingabe!C50</t>
  </si>
  <si>
    <t xml:space="preserve">+ Erhaltene Dividenden</t>
  </si>
  <si>
    <t xml:space="preserve">Eingabe!C75</t>
  </si>
  <si>
    <t xml:space="preserve">Cashflow aus Investitionstätigkeit</t>
  </si>
  <si>
    <t xml:space="preserve">3. Cashflow aus Finanzierungstätigkeit</t>
  </si>
  <si>
    <t xml:space="preserve">+ Einzahlungen aus Eigenkapitalzuführungen</t>
  </si>
  <si>
    <t xml:space="preserve">Eingabe!C76</t>
  </si>
  <si>
    <t xml:space="preserve">– Auszahlungen an Eigentümer / Dividenden</t>
  </si>
  <si>
    <t xml:space="preserve">-Eingabe!C77</t>
  </si>
  <si>
    <t xml:space="preserve">+ Einzahlungen aus Kreditaufnahmen</t>
  </si>
  <si>
    <t xml:space="preserve">Eingabe!C78</t>
  </si>
  <si>
    <t xml:space="preserve">– Auszahlungen für Kredittilgungen</t>
  </si>
  <si>
    <t xml:space="preserve">-Eingabe!C79</t>
  </si>
  <si>
    <t xml:space="preserve">– Gezahlte Zinsen</t>
  </si>
  <si>
    <t xml:space="preserve">-Eingabe!C80</t>
  </si>
  <si>
    <t xml:space="preserve">Cashflow aus Finanzierungstätigkeit</t>
  </si>
  <si>
    <t xml:space="preserve">4. Finanzmittelfonds</t>
  </si>
  <si>
    <t xml:space="preserve">Zahlungswirksame Veränderung des Finanzmittelfonds</t>
  </si>
  <si>
    <t xml:space="preserve">Summe der drei Bereiche</t>
  </si>
  <si>
    <t xml:space="preserve">+/- Wechselkurs-/Konsolidierungseffekte</t>
  </si>
  <si>
    <t xml:space="preserve">Finanzmittelfonds am Anfang der Periode</t>
  </si>
  <si>
    <t xml:space="preserve">Finanzmittelfonds am Ende der Periode (rechnerisch)</t>
  </si>
  <si>
    <t xml:space="preserve">Überleitung</t>
  </si>
  <si>
    <t xml:space="preserve">Finanzmittelfonds am Ende der Periode (Bilanz)</t>
  </si>
  <si>
    <t xml:space="preserve">Kontrolldifferenz</t>
  </si>
  <si>
    <t xml:space="preserve">muss 0 sein</t>
  </si>
  <si>
    <t xml:space="preserve">Kapitalflussrechnung – Kurzfassung</t>
  </si>
  <si>
    <t xml:space="preserve">Finanzmittelfonds am Ende der Periode</t>
  </si>
  <si>
    <t xml:space="preserve">Plausibilisierung und Qualitätskontrolle</t>
  </si>
  <si>
    <t xml:space="preserve">Prüfung</t>
  </si>
  <si>
    <t xml:space="preserve">Soll</t>
  </si>
  <si>
    <t xml:space="preserve">2026</t>
  </si>
  <si>
    <t xml:space="preserve">Status 2026</t>
  </si>
  <si>
    <t xml:space="preserve">2025</t>
  </si>
  <si>
    <t xml:space="preserve">Status 2025</t>
  </si>
  <si>
    <t xml:space="preserve">Finanzmittelfonds stimmt mit Bilanz überein</t>
  </si>
  <si>
    <t xml:space="preserve">Bilanz ist ausgeglichen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</si>
</sst>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0"/>
    <numFmt numFmtId="167" formatCode="#,##0;[RED]\(#,##0\);\-"/>
    <numFmt numFmtId="168" formatCode="0.0%;[RED]\(0.0%\);\-"/>
  </numFmts>
  <fonts count="26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ptos"/>
      <family val="0"/>
      <charset val="1"/>
    </font>
    <font>
      <b val="true"/>
      <sz val="11"/>
      <color rgb="FFEFBE21"/>
      <name val="Aptos"/>
      <family val="0"/>
      <charset val="1"/>
    </font>
    <font>
      <b val="true"/>
      <sz val="11"/>
      <color rgb="FF34343F"/>
      <name val="Aptos"/>
      <family val="0"/>
      <charset val="1"/>
    </font>
    <font>
      <sz val="11"/>
      <name val="Aptos"/>
      <family val="0"/>
      <charset val="1"/>
    </font>
    <font>
      <u val="single"/>
      <sz val="11"/>
      <color theme="10"/>
      <name val="Calibri"/>
      <family val="0"/>
      <charset val="1"/>
    </font>
    <font>
      <sz val="11"/>
      <name val="Aptos"/>
      <family val="2"/>
      <charset val="1"/>
    </font>
    <font>
      <b val="true"/>
      <sz val="11"/>
      <color rgb="FF0000FF"/>
      <name val="Aptos"/>
      <family val="0"/>
      <charset val="1"/>
    </font>
    <font>
      <b val="true"/>
      <sz val="11"/>
      <color rgb="FF008000"/>
      <name val="Aptos"/>
      <family val="0"/>
      <charset val="1"/>
    </font>
    <font>
      <b val="true"/>
      <sz val="11"/>
      <color rgb="FF000000"/>
      <name val="Aptos"/>
      <family val="0"/>
      <charset val="1"/>
    </font>
    <font>
      <b val="true"/>
      <sz val="11"/>
      <color rgb="FFFF0000"/>
      <name val="Aptos"/>
      <family val="0"/>
      <charset val="1"/>
    </font>
    <font>
      <b val="true"/>
      <sz val="10"/>
      <color rgb="FF34343F"/>
      <name val="Aptos"/>
      <family val="0"/>
      <charset val="1"/>
    </font>
    <font>
      <i val="true"/>
      <sz val="10"/>
      <color rgb="FF7F7F7F"/>
      <name val="Aptos"/>
      <family val="0"/>
      <charset val="1"/>
    </font>
    <font>
      <b val="true"/>
      <sz val="10"/>
      <color rgb="FFEFBE21"/>
      <name val="Aptos"/>
      <family val="0"/>
      <charset val="1"/>
    </font>
    <font>
      <i val="true"/>
      <sz val="10"/>
      <color rgb="FF7A7A85"/>
      <name val="Aptos"/>
      <family val="0"/>
      <charset val="1"/>
    </font>
    <font>
      <b val="true"/>
      <u val="single"/>
      <sz val="16"/>
      <color theme="0"/>
      <name val="Aptos"/>
      <family val="2"/>
      <charset val="1"/>
    </font>
    <font>
      <sz val="11"/>
      <color rgb="FF0000FF"/>
      <name val="Aptos"/>
      <family val="0"/>
      <charset val="1"/>
    </font>
    <font>
      <sz val="11"/>
      <color rgb="FF000000"/>
      <name val="Aptos"/>
      <family val="0"/>
      <charset val="1"/>
    </font>
    <font>
      <sz val="11"/>
      <color rgb="FF008000"/>
      <name val="Aptos"/>
      <family val="0"/>
      <charset val="1"/>
    </font>
    <font>
      <b val="true"/>
      <sz val="11"/>
      <name val="Aptos"/>
      <family val="2"/>
      <charset val="1"/>
    </font>
    <font>
      <b val="true"/>
      <sz val="11"/>
      <color rgb="FF008000"/>
      <name val="Aptos"/>
      <family val="2"/>
      <charset val="1"/>
    </font>
    <font>
      <b val="true"/>
      <sz val="11"/>
      <color rgb="FF006100"/>
      <name val="Aptos"/>
      <family val="0"/>
      <charset val="1"/>
    </font>
    <font>
      <b val="true"/>
      <sz val="16"/>
      <color rgb="FFFFFFFF"/>
      <name val="Aptos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34343F"/>
        <bgColor rgb="FF17324D"/>
      </patternFill>
    </fill>
    <fill>
      <patternFill patternType="solid">
        <fgColor rgb="FFEFBE21"/>
        <bgColor rgb="FFFF9900"/>
      </patternFill>
    </fill>
    <fill>
      <patternFill patternType="solid">
        <fgColor rgb="FFF6EEDD"/>
        <bgColor rgb="FFFFF2CC"/>
      </patternFill>
    </fill>
    <fill>
      <patternFill patternType="solid">
        <fgColor rgb="FFFFF2CC"/>
        <bgColor rgb="FFF6EEDD"/>
      </patternFill>
    </fill>
    <fill>
      <patternFill patternType="solid">
        <fgColor rgb="FFF3F5F7"/>
        <bgColor rgb="FFF6EEDD"/>
      </patternFill>
    </fill>
    <fill>
      <patternFill patternType="solid">
        <fgColor rgb="FFE2F0D9"/>
        <bgColor rgb="FFF6EEDD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17324D"/>
      </bottom>
      <diagonal/>
    </border>
    <border diagonalUp="false" diagonalDown="false">
      <left/>
      <right/>
      <top style="thin">
        <color rgb="FF17324D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3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18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5" fontId="10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6" fillId="3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6" fontId="6" fillId="4" borderId="1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4" fontId="6" fillId="4" borderId="1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7" fontId="19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7" fontId="20" fillId="6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12" fillId="6" borderId="2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7" fontId="12" fillId="6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7" fontId="19" fillId="5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7" fontId="7" fillId="0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8" fontId="7" fillId="0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4" fontId="12" fillId="6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7" fontId="12" fillId="6" borderId="2" xfId="0" applyFont="true" applyBorder="true" applyAlignment="true" applyProtection="false">
      <alignment horizontal="right" vertical="bottom" textRotation="0" wrapText="true" indent="1" shrinkToFit="false"/>
      <protection locked="true" hidden="false"/>
    </xf>
    <xf numFmtId="168" fontId="12" fillId="6" borderId="2" xfId="0" applyFont="true" applyBorder="true" applyAlignment="true" applyProtection="false">
      <alignment horizontal="right" vertical="bottom" textRotation="0" wrapText="true" indent="1" shrinkToFit="false"/>
      <protection locked="true" hidden="false"/>
    </xf>
    <xf numFmtId="164" fontId="20" fillId="6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20" fillId="6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7" fontId="20" fillId="6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8" fontId="20" fillId="6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6" fillId="3" borderId="0" xfId="0" applyFont="true" applyBorder="false" applyAlignment="true" applyProtection="false">
      <alignment horizontal="right" vertical="center" textRotation="0" wrapText="true" indent="1" shrinkToFit="false"/>
      <protection locked="true" hidden="false"/>
    </xf>
    <xf numFmtId="168" fontId="6" fillId="3" borderId="0" xfId="0" applyFont="true" applyBorder="false" applyAlignment="true" applyProtection="false">
      <alignment horizontal="right" vertical="center" textRotation="0" wrapText="true" indent="1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2" fillId="0" borderId="2" xfId="0" applyFont="true" applyBorder="true" applyAlignment="true" applyProtection="false">
      <alignment horizontal="right" vertical="bottom" textRotation="0" wrapText="true" indent="1" shrinkToFit="false"/>
      <protection locked="true" hidden="false"/>
    </xf>
    <xf numFmtId="168" fontId="12" fillId="0" borderId="2" xfId="0" applyFont="true" applyBorder="true" applyAlignment="true" applyProtection="false">
      <alignment horizontal="right" vertical="bottom" textRotation="0" wrapText="true" indent="1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7" fontId="22" fillId="0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8" fontId="22" fillId="0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4" fontId="24" fillId="7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24" fillId="7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24" fillId="7" borderId="2" xfId="0" applyFont="true" applyBorder="true" applyAlignment="true" applyProtection="false">
      <alignment horizontal="right" vertical="bottom" textRotation="0" wrapText="true" indent="1" shrinkToFit="false"/>
      <protection locked="true" hidden="false"/>
    </xf>
    <xf numFmtId="168" fontId="24" fillId="7" borderId="2" xfId="0" applyFont="true" applyBorder="true" applyAlignment="true" applyProtection="false">
      <alignment horizontal="right" vertical="bottom" textRotation="0" wrapText="true" indent="1" shrinkToFit="false"/>
      <protection locked="true" hidden="false"/>
    </xf>
    <xf numFmtId="164" fontId="25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4" fillId="7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2CC"/>
      <rgbColor rgb="FFF3F5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6EEDD"/>
      <rgbColor rgb="FF99CCFF"/>
      <rgbColor rgb="FFFF99CC"/>
      <rgbColor rgb="FFCC99FF"/>
      <rgbColor rgb="FFFFCC99"/>
      <rgbColor rgb="FF3366FF"/>
      <rgbColor rgb="FF33CCCC"/>
      <rgbColor rgb="FF99CC00"/>
      <rgbColor rgb="FFEFBE21"/>
      <rgbColor rgb="FFFF9900"/>
      <rgbColor rgb="FFFF6600"/>
      <rgbColor rgb="FF7A7A85"/>
      <rgbColor rgb="FF969696"/>
      <rgbColor rgb="FF17324D"/>
      <rgbColor rgb="FF467886"/>
      <rgbColor rgb="FF006100"/>
      <rgbColor rgb="FF333300"/>
      <rgbColor rgb="FF993300"/>
      <rgbColor rgb="FF993366"/>
      <rgbColor rgb="FF333399"/>
      <rgbColor rgb="FF3434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38160</xdr:colOff>
      <xdr:row>0</xdr:row>
      <xdr:rowOff>123840</xdr:rowOff>
    </xdr:from>
    <xdr:to>
      <xdr:col>4</xdr:col>
      <xdr:colOff>322920</xdr:colOff>
      <xdr:row>0</xdr:row>
      <xdr:rowOff>408600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8778240" y="123840"/>
          <a:ext cx="284760" cy="284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19080</xdr:colOff>
      <xdr:row>25</xdr:row>
      <xdr:rowOff>38160</xdr:rowOff>
    </xdr:from>
    <xdr:to>
      <xdr:col>1</xdr:col>
      <xdr:colOff>711720</xdr:colOff>
      <xdr:row>29</xdr:row>
      <xdr:rowOff>160920</xdr:rowOff>
    </xdr:to>
    <xdr:pic>
      <xdr:nvPicPr>
        <xdr:cNvPr id="1" name="Image 2" descr="Picture"/>
        <xdr:cNvPicPr/>
      </xdr:nvPicPr>
      <xdr:blipFill>
        <a:blip r:embed="rId2"/>
        <a:stretch/>
      </xdr:blipFill>
      <xdr:spPr>
        <a:xfrm>
          <a:off x="19080" y="5067360"/>
          <a:ext cx="3512160" cy="81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640800</xdr:colOff>
      <xdr:row>79</xdr:row>
      <xdr:rowOff>131040</xdr:rowOff>
    </xdr:to>
    <xdr:pic>
      <xdr:nvPicPr>
        <xdr:cNvPr id="2" name="Image 3" descr="Picture"/>
        <xdr:cNvPicPr/>
      </xdr:nvPicPr>
      <xdr:blipFill>
        <a:blip r:embed="rId3"/>
        <a:stretch/>
      </xdr:blipFill>
      <xdr:spPr>
        <a:xfrm>
          <a:off x="0" y="0"/>
          <a:ext cx="10000800" cy="14610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38160</xdr:colOff>
      <xdr:row>0</xdr:row>
      <xdr:rowOff>123840</xdr:rowOff>
    </xdr:from>
    <xdr:to>
      <xdr:col>7</xdr:col>
      <xdr:colOff>322920</xdr:colOff>
      <xdr:row>0</xdr:row>
      <xdr:rowOff>408600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11872800" y="123840"/>
          <a:ext cx="284760" cy="284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273960</xdr:colOff>
      <xdr:row>66</xdr:row>
      <xdr:rowOff>28080</xdr:rowOff>
    </xdr:to>
    <xdr:pic>
      <xdr:nvPicPr>
        <xdr:cNvPr id="4" name="Image 2" descr="Picture"/>
        <xdr:cNvPicPr/>
      </xdr:nvPicPr>
      <xdr:blipFill>
        <a:blip r:embed="rId2"/>
        <a:stretch/>
      </xdr:blipFill>
      <xdr:spPr>
        <a:xfrm>
          <a:off x="0" y="0"/>
          <a:ext cx="10000800" cy="14610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38160</xdr:colOff>
      <xdr:row>0</xdr:row>
      <xdr:rowOff>123840</xdr:rowOff>
    </xdr:from>
    <xdr:to>
      <xdr:col>7</xdr:col>
      <xdr:colOff>322920</xdr:colOff>
      <xdr:row>0</xdr:row>
      <xdr:rowOff>408600</xdr:rowOff>
    </xdr:to>
    <xdr:pic>
      <xdr:nvPicPr>
        <xdr:cNvPr id="5" name="Image 1" descr="Picture"/>
        <xdr:cNvPicPr/>
      </xdr:nvPicPr>
      <xdr:blipFill>
        <a:blip r:embed="rId1"/>
        <a:stretch/>
      </xdr:blipFill>
      <xdr:spPr>
        <a:xfrm>
          <a:off x="11351160" y="123840"/>
          <a:ext cx="284760" cy="284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38160</xdr:colOff>
      <xdr:row>0</xdr:row>
      <xdr:rowOff>123840</xdr:rowOff>
    </xdr:from>
    <xdr:to>
      <xdr:col>5</xdr:col>
      <xdr:colOff>322920</xdr:colOff>
      <xdr:row>0</xdr:row>
      <xdr:rowOff>408600</xdr:rowOff>
    </xdr:to>
    <xdr:pic>
      <xdr:nvPicPr>
        <xdr:cNvPr id="6" name="Image 1" descr="Picture"/>
        <xdr:cNvPicPr/>
      </xdr:nvPicPr>
      <xdr:blipFill>
        <a:blip r:embed="rId1"/>
        <a:stretch/>
      </xdr:blipFill>
      <xdr:spPr>
        <a:xfrm>
          <a:off x="7784640" y="123840"/>
          <a:ext cx="284760" cy="284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225000</xdr:colOff>
      <xdr:row>80</xdr:row>
      <xdr:rowOff>131040</xdr:rowOff>
    </xdr:to>
    <xdr:pic>
      <xdr:nvPicPr>
        <xdr:cNvPr id="7" name="Image 2" descr="Picture"/>
        <xdr:cNvPicPr/>
      </xdr:nvPicPr>
      <xdr:blipFill>
        <a:blip r:embed="rId2"/>
        <a:stretch/>
      </xdr:blipFill>
      <xdr:spPr>
        <a:xfrm>
          <a:off x="0" y="0"/>
          <a:ext cx="10000800" cy="14610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38160</xdr:colOff>
      <xdr:row>0</xdr:row>
      <xdr:rowOff>123840</xdr:rowOff>
    </xdr:from>
    <xdr:to>
      <xdr:col>6</xdr:col>
      <xdr:colOff>322920</xdr:colOff>
      <xdr:row>0</xdr:row>
      <xdr:rowOff>408600</xdr:rowOff>
    </xdr:to>
    <xdr:pic>
      <xdr:nvPicPr>
        <xdr:cNvPr id="8" name="Image 1" descr="Picture"/>
        <xdr:cNvPicPr/>
      </xdr:nvPicPr>
      <xdr:blipFill>
        <a:blip r:embed="rId1"/>
        <a:stretch/>
      </xdr:blipFill>
      <xdr:spPr>
        <a:xfrm>
          <a:off x="9060120" y="123840"/>
          <a:ext cx="284760" cy="284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358920</xdr:colOff>
      <xdr:row>81</xdr:row>
      <xdr:rowOff>5400</xdr:rowOff>
    </xdr:to>
    <xdr:pic>
      <xdr:nvPicPr>
        <xdr:cNvPr id="9" name="Image 2" descr="Picture"/>
        <xdr:cNvPicPr/>
      </xdr:nvPicPr>
      <xdr:blipFill>
        <a:blip r:embed="rId2"/>
        <a:stretch/>
      </xdr:blipFill>
      <xdr:spPr>
        <a:xfrm>
          <a:off x="0" y="0"/>
          <a:ext cx="10000800" cy="14610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796875" defaultRowHeight="13.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2" width="48"/>
    <col collapsed="false" customWidth="true" hidden="false" outlineLevel="0" max="3" min="3" style="2" width="24"/>
    <col collapsed="false" customWidth="true" hidden="false" outlineLevel="0" max="4" min="4" style="2" width="12"/>
    <col collapsed="false" customWidth="true" hidden="false" outlineLevel="0" max="12" min="6" style="2" width="10"/>
  </cols>
  <sheetData>
    <row r="1" customFormat="false" ht="42" hidden="false" customHeight="true" outlineLevel="0" collapsed="false">
      <c r="A1" s="3" t="s">
        <v>0</v>
      </c>
      <c r="B1" s="4"/>
      <c r="C1" s="4"/>
      <c r="D1" s="4"/>
      <c r="E1" s="5"/>
      <c r="F1" s="6" t="s">
        <v>1</v>
      </c>
      <c r="G1" s="6"/>
      <c r="H1" s="6"/>
      <c r="I1" s="6"/>
      <c r="J1" s="6"/>
      <c r="K1" s="6"/>
      <c r="L1" s="6"/>
    </row>
    <row r="2" customFormat="false" ht="17.25" hidden="false" customHeight="true" outlineLevel="0" collapsed="false">
      <c r="A2" s="7" t="s">
        <v>2</v>
      </c>
      <c r="B2" s="8"/>
      <c r="C2" s="8"/>
      <c r="D2" s="8"/>
    </row>
    <row r="3" customFormat="false" ht="14.25" hidden="false" customHeight="true" outlineLevel="0" collapsed="false">
      <c r="A3" s="9" t="s">
        <v>3</v>
      </c>
      <c r="B3" s="10" t="s">
        <v>4</v>
      </c>
      <c r="C3" s="10" t="s">
        <v>5</v>
      </c>
      <c r="D3" s="10" t="s">
        <v>6</v>
      </c>
    </row>
    <row r="4" customFormat="false" ht="14.25" hidden="false" customHeight="true" outlineLevel="0" collapsed="false">
      <c r="A4" s="11" t="s">
        <v>7</v>
      </c>
      <c r="B4" s="12" t="s">
        <v>8</v>
      </c>
      <c r="C4" s="12" t="s">
        <v>9</v>
      </c>
      <c r="D4" s="13" t="s">
        <v>10</v>
      </c>
    </row>
    <row r="5" customFormat="false" ht="14.25" hidden="false" customHeight="true" outlineLevel="0" collapsed="false">
      <c r="A5" s="11" t="s">
        <v>11</v>
      </c>
      <c r="B5" s="12" t="s">
        <v>12</v>
      </c>
      <c r="C5" s="12" t="s">
        <v>13</v>
      </c>
      <c r="D5" s="13" t="s">
        <v>10</v>
      </c>
    </row>
    <row r="6" customFormat="false" ht="14.25" hidden="false" customHeight="true" outlineLevel="0" collapsed="false">
      <c r="A6" s="11" t="s">
        <v>14</v>
      </c>
      <c r="B6" s="12" t="s">
        <v>15</v>
      </c>
      <c r="C6" s="12" t="s">
        <v>16</v>
      </c>
      <c r="D6" s="13" t="s">
        <v>10</v>
      </c>
    </row>
    <row r="7" customFormat="false" ht="14.25" hidden="false" customHeight="true" outlineLevel="0" collapsed="false">
      <c r="A7" s="11" t="s">
        <v>17</v>
      </c>
      <c r="B7" s="12" t="s">
        <v>18</v>
      </c>
      <c r="C7" s="12" t="s">
        <v>19</v>
      </c>
      <c r="D7" s="13" t="s">
        <v>10</v>
      </c>
    </row>
    <row r="8" customFormat="false" ht="14.25" hidden="false" customHeight="true" outlineLevel="0" collapsed="false">
      <c r="A8" s="11" t="s">
        <v>20</v>
      </c>
      <c r="B8" s="12" t="s">
        <v>21</v>
      </c>
      <c r="C8" s="12" t="s">
        <v>22</v>
      </c>
      <c r="D8" s="13" t="s">
        <v>10</v>
      </c>
    </row>
    <row r="9" customFormat="false" ht="14.25" hidden="false" customHeight="true" outlineLevel="0" collapsed="false">
      <c r="A9" s="11" t="n">
        <v>6</v>
      </c>
      <c r="B9" s="14" t="s">
        <v>23</v>
      </c>
      <c r="C9" s="14" t="s">
        <v>24</v>
      </c>
      <c r="D9" s="13" t="s">
        <v>10</v>
      </c>
    </row>
    <row r="10" customFormat="false" ht="17.25" hidden="false" customHeight="true" outlineLevel="0" collapsed="false">
      <c r="A10" s="7" t="s">
        <v>25</v>
      </c>
      <c r="B10" s="8"/>
      <c r="C10" s="8"/>
      <c r="D10" s="8"/>
    </row>
    <row r="11" customFormat="false" ht="14.25" hidden="false" customHeight="true" outlineLevel="0" collapsed="false">
      <c r="A11" s="10" t="s">
        <v>26</v>
      </c>
      <c r="B11" s="9" t="s">
        <v>27</v>
      </c>
      <c r="C11" s="15"/>
      <c r="D11" s="15"/>
    </row>
    <row r="12" customFormat="false" ht="14.25" hidden="false" customHeight="true" outlineLevel="0" collapsed="false">
      <c r="A12" s="16" t="s">
        <v>28</v>
      </c>
      <c r="B12" s="15" t="s">
        <v>29</v>
      </c>
      <c r="C12" s="15"/>
      <c r="D12" s="15"/>
    </row>
    <row r="13" customFormat="false" ht="14.25" hidden="false" customHeight="true" outlineLevel="0" collapsed="false">
      <c r="A13" s="17" t="s">
        <v>30</v>
      </c>
      <c r="B13" s="15" t="s">
        <v>31</v>
      </c>
      <c r="C13" s="15"/>
      <c r="D13" s="15"/>
    </row>
    <row r="14" customFormat="false" ht="14.25" hidden="false" customHeight="true" outlineLevel="0" collapsed="false">
      <c r="A14" s="18" t="s">
        <v>32</v>
      </c>
      <c r="B14" s="15" t="s">
        <v>33</v>
      </c>
      <c r="C14" s="15"/>
      <c r="D14" s="15"/>
    </row>
    <row r="15" customFormat="false" ht="14.25" hidden="false" customHeight="true" outlineLevel="0" collapsed="false">
      <c r="A15" s="19" t="s">
        <v>34</v>
      </c>
      <c r="B15" s="15" t="s">
        <v>35</v>
      </c>
      <c r="C15" s="15"/>
      <c r="D15" s="15"/>
    </row>
    <row r="16" customFormat="false" ht="14.25" hidden="false" customHeight="true" outlineLevel="0" collapsed="false">
      <c r="A16" s="12"/>
      <c r="B16" s="15"/>
      <c r="C16" s="15"/>
      <c r="D16" s="15"/>
    </row>
    <row r="17" customFormat="false" ht="17.25" hidden="false" customHeight="true" outlineLevel="0" collapsed="false">
      <c r="A17" s="7" t="s">
        <v>36</v>
      </c>
      <c r="B17" s="8"/>
      <c r="C17" s="8"/>
      <c r="D17" s="8"/>
    </row>
    <row r="18" customFormat="false" ht="14.25" hidden="false" customHeight="true" outlineLevel="0" collapsed="false">
      <c r="A18" s="20" t="s">
        <v>37</v>
      </c>
      <c r="B18" s="20"/>
      <c r="C18" s="20"/>
      <c r="D18" s="20"/>
    </row>
    <row r="19" customFormat="false" ht="14.25" hidden="false" customHeight="true" outlineLevel="0" collapsed="false">
      <c r="A19" s="20" t="s">
        <v>38</v>
      </c>
      <c r="B19" s="20"/>
      <c r="C19" s="20"/>
      <c r="D19" s="20"/>
    </row>
    <row r="20" customFormat="false" ht="14.25" hidden="false" customHeight="true" outlineLevel="0" collapsed="false">
      <c r="A20" s="20" t="s">
        <v>39</v>
      </c>
      <c r="B20" s="20"/>
      <c r="C20" s="20"/>
      <c r="D20" s="20"/>
    </row>
    <row r="21" customFormat="false" ht="14.25" hidden="false" customHeight="true" outlineLevel="0" collapsed="false">
      <c r="A21" s="20" t="s">
        <v>40</v>
      </c>
      <c r="B21" s="20"/>
      <c r="C21" s="20"/>
      <c r="D21" s="20"/>
    </row>
    <row r="22" customFormat="false" ht="14.25" hidden="false" customHeight="true" outlineLevel="0" collapsed="false">
      <c r="A22" s="20" t="s">
        <v>41</v>
      </c>
      <c r="B22" s="20"/>
      <c r="C22" s="20"/>
      <c r="D22" s="20"/>
    </row>
    <row r="23" customFormat="false" ht="14.25" hidden="false" customHeight="true" outlineLevel="0" collapsed="false">
      <c r="A23" s="20" t="s">
        <v>42</v>
      </c>
      <c r="B23" s="20"/>
      <c r="C23" s="20"/>
      <c r="D23" s="20"/>
    </row>
    <row r="24" customFormat="false" ht="14.25" hidden="false" customHeight="true" outlineLevel="0" collapsed="false">
      <c r="A24" s="20" t="s">
        <v>43</v>
      </c>
      <c r="B24" s="20"/>
      <c r="C24" s="20"/>
      <c r="D24" s="20"/>
    </row>
    <row r="25" customFormat="false" ht="17.25" hidden="false" customHeight="true" outlineLevel="0" collapsed="false">
      <c r="A25" s="7" t="s">
        <v>44</v>
      </c>
      <c r="B25" s="8"/>
      <c r="C25" s="8"/>
      <c r="D25" s="8"/>
    </row>
    <row r="26" customFormat="false" ht="14.25" hidden="false" customHeight="true" outlineLevel="0" collapsed="false">
      <c r="A26" s="12"/>
      <c r="B26" s="15"/>
      <c r="C26" s="15"/>
      <c r="D26" s="15"/>
    </row>
    <row r="27" customFormat="false" ht="13.5" hidden="false" customHeight="true" outlineLevel="0" collapsed="false">
      <c r="A27" s="21"/>
      <c r="B27" s="21"/>
      <c r="C27" s="21"/>
      <c r="D27" s="21"/>
    </row>
    <row r="28" customFormat="false" ht="13.5" hidden="false" customHeight="true" outlineLevel="0" collapsed="false">
      <c r="A28" s="22"/>
      <c r="B28" s="22"/>
      <c r="C28" s="22"/>
      <c r="D28" s="22"/>
    </row>
    <row r="29" customFormat="false" ht="13.5" hidden="false" customHeight="true" outlineLevel="0" collapsed="false">
      <c r="A29" s="23"/>
    </row>
    <row r="31" customFormat="false" ht="13.5" hidden="false" customHeight="true" outlineLevel="0" collapsed="false">
      <c r="A31" s="24" t="s">
        <v>45</v>
      </c>
    </row>
    <row r="32" customFormat="false" ht="13.8" hidden="false" customHeight="false" outlineLevel="0" collapsed="false"/>
    <row r="33" customFormat="false" ht="13.8" hidden="false" customHeight="false" outlineLevel="0" collapsed="false">
      <c r="A33" s="25" t="s">
        <v>46</v>
      </c>
    </row>
    <row r="34" customFormat="false" ht="13.8" hidden="false" customHeight="false" outlineLevel="0" collapsed="false">
      <c r="A34" s="25" t="s">
        <v>47</v>
      </c>
    </row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  <row r="43" customFormat="false" ht="13.8" hidden="false" customHeight="false" outlineLevel="0" collapsed="false"/>
    <row r="44" customFormat="false" ht="13.8" hidden="false" customHeight="false" outlineLevel="0" collapsed="false"/>
    <row r="45" customFormat="fals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/>
    <row r="48" customFormat="false" ht="13.8" hidden="false" customHeight="false" outlineLevel="0" collapsed="false"/>
    <row r="49" customFormat="false" ht="13.8" hidden="false" customHeight="false" outlineLevel="0" collapsed="false"/>
    <row r="50" customFormat="false" ht="13.8" hidden="false" customHeight="false" outlineLevel="0" collapsed="false"/>
    <row r="51" customFormat="false" ht="13.8" hidden="false" customHeight="false" outlineLevel="0" collapsed="false"/>
    <row r="52" customFormat="false" ht="13.8" hidden="false" customHeight="false" outlineLevel="0" collapsed="false"/>
    <row r="53" customFormat="false" ht="13.8" hidden="false" customHeight="false" outlineLevel="0" collapsed="false"/>
    <row r="54" customFormat="false" ht="13.8" hidden="false" customHeight="false" outlineLevel="0" collapsed="false"/>
    <row r="55" customFormat="false" ht="13.8" hidden="false" customHeight="false" outlineLevel="0" collapsed="false"/>
    <row r="56" customFormat="false" ht="13.8" hidden="false" customHeight="false" outlineLevel="0" collapsed="false"/>
    <row r="57" customFormat="false" ht="13.8" hidden="false" customHeight="false" outlineLevel="0" collapsed="false"/>
    <row r="58" customFormat="false" ht="13.8" hidden="false" customHeight="false" outlineLevel="0" collapsed="false"/>
    <row r="59" customFormat="false" ht="13.8" hidden="false" customHeight="false" outlineLevel="0" collapsed="false"/>
    <row r="60" customFormat="false" ht="13.8" hidden="false" customHeight="false" outlineLevel="0" collapsed="false"/>
    <row r="61" customFormat="false" ht="13.8" hidden="false" customHeight="false" outlineLevel="0" collapsed="false"/>
    <row r="62" customFormat="false" ht="13.8" hidden="false" customHeight="false" outlineLevel="0" collapsed="false"/>
    <row r="63" customFormat="false" ht="13.8" hidden="false" customHeight="false" outlineLevel="0" collapsed="false"/>
    <row r="64" customFormat="false" ht="13.8" hidden="false" customHeight="false" outlineLevel="0" collapsed="false"/>
    <row r="65" customFormat="false" ht="13.8" hidden="false" customHeight="false" outlineLevel="0" collapsed="false"/>
    <row r="66" customFormat="false" ht="13.8" hidden="false" customHeight="false" outlineLevel="0" collapsed="false"/>
    <row r="67" customFormat="false" ht="13.8" hidden="false" customHeight="false" outlineLevel="0" collapsed="false"/>
    <row r="68" customFormat="false" ht="13.8" hidden="false" customHeight="false" outlineLevel="0" collapsed="false"/>
    <row r="69" customFormat="false" ht="13.8" hidden="false" customHeight="false" outlineLevel="0" collapsed="false"/>
    <row r="70" customFormat="false" ht="13.8" hidden="false" customHeight="false" outlineLevel="0" collapsed="false"/>
    <row r="71" customFormat="false" ht="13.8" hidden="false" customHeight="false" outlineLevel="0" collapsed="false"/>
    <row r="72" customFormat="false" ht="13.8" hidden="false" customHeight="false" outlineLevel="0" collapsed="false"/>
    <row r="73" customFormat="false" ht="13.8" hidden="false" customHeight="false" outlineLevel="0" collapsed="false"/>
    <row r="74" customFormat="false" ht="13.8" hidden="false" customHeight="false" outlineLevel="0" collapsed="false"/>
    <row r="75" customFormat="false" ht="13.8" hidden="false" customHeight="false" outlineLevel="0" collapsed="false"/>
    <row r="76" customFormat="false" ht="13.8" hidden="false" customHeight="false" outlineLevel="0" collapsed="false"/>
    <row r="77" customFormat="false" ht="13.8" hidden="false" customHeight="false" outlineLevel="0" collapsed="false"/>
    <row r="78" customFormat="false" ht="13.8" hidden="false" customHeight="false" outlineLevel="0" collapsed="false"/>
    <row r="79" customFormat="false" ht="13.8" hidden="false" customHeight="false" outlineLevel="0" collapsed="false"/>
    <row r="80" customFormat="false" ht="13.8" hidden="false" customHeight="false" outlineLevel="0" collapsed="false"/>
    <row r="81" customFormat="false" ht="13.8" hidden="false" customHeight="false" outlineLevel="0" collapsed="false"/>
  </sheetData>
  <sheetProtection sheet="true" password="cc53"/>
  <mergeCells count="10">
    <mergeCell ref="F1:L1"/>
    <mergeCell ref="A18:D18"/>
    <mergeCell ref="A19:D19"/>
    <mergeCell ref="A20:D20"/>
    <mergeCell ref="A21:D21"/>
    <mergeCell ref="A22:D22"/>
    <mergeCell ref="A23:D23"/>
    <mergeCell ref="A24:D24"/>
    <mergeCell ref="A27:D27"/>
    <mergeCell ref="A28:D28"/>
  </mergeCells>
  <hyperlinks>
    <hyperlink ref="D4" location="Eingabe!B3" display="zum Link"/>
    <hyperlink ref="D5" location="Eingabe!C9" display="zum Link"/>
    <hyperlink ref="D6" location="Eingabe!C33" display="zum Link"/>
    <hyperlink ref="D7" location="Eingabe!C59" display="zum Link"/>
    <hyperlink ref="D8" location="Checks!D4" display="zum Link"/>
    <hyperlink ref="D9" location="KFR_kurz!B3" display="zum Link"/>
  </hyperlinks>
  <printOptions headings="false" gridLines="false" gridLinesSet="true" horizontalCentered="false" verticalCentered="false"/>
  <pageMargins left="0.7" right="0.7" top="0.75" bottom="0.75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&amp;L&amp;9 Volker Kusch – Experte für Finanz- und Rechnungswesen&amp;R&amp;9 www.volkerkusch.de</oddHeader>
    <oddFooter>&amp;C&amp;8 Kapitalflussrechnung – Excel-Vorlage  |  Seite &amp;P von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56" activePane="bottomLeft" state="frozen"/>
      <selection pane="topLeft" activeCell="A1" activeCellId="0" sqref="A1"/>
      <selection pane="bottomLeft" activeCell="B3" activeCellId="0" sqref="B3"/>
    </sheetView>
  </sheetViews>
  <sheetFormatPr defaultColWidth="8.796875" defaultRowHeight="13.5" zeroHeight="false" outlineLevelRow="0" outlineLevelCol="0"/>
  <cols>
    <col collapsed="false" customWidth="true" hidden="false" outlineLevel="0" max="1" min="1" style="1" width="19"/>
    <col collapsed="false" customWidth="true" hidden="false" outlineLevel="0" max="2" min="2" style="1" width="54"/>
    <col collapsed="false" customWidth="true" hidden="false" outlineLevel="0" max="5" min="3" style="26" width="16"/>
    <col collapsed="false" customWidth="true" hidden="false" outlineLevel="0" max="6" min="6" style="26" width="17"/>
    <col collapsed="false" customWidth="true" hidden="false" outlineLevel="0" max="7" min="7" style="26" width="29.9"/>
    <col collapsed="false" customWidth="true" hidden="false" outlineLevel="0" max="15" min="9" style="2" width="10"/>
  </cols>
  <sheetData>
    <row r="1" customFormat="false" ht="42" hidden="false" customHeight="true" outlineLevel="0" collapsed="false">
      <c r="A1" s="3" t="s">
        <v>48</v>
      </c>
      <c r="B1" s="3"/>
      <c r="C1" s="27"/>
      <c r="D1" s="27"/>
      <c r="E1" s="28" t="s">
        <v>49</v>
      </c>
      <c r="F1" s="28"/>
      <c r="G1" s="27"/>
      <c r="H1" s="5"/>
      <c r="I1" s="6" t="s">
        <v>1</v>
      </c>
      <c r="J1" s="6"/>
      <c r="K1" s="6"/>
      <c r="L1" s="6"/>
      <c r="M1" s="6"/>
      <c r="N1" s="6"/>
      <c r="O1" s="6"/>
    </row>
    <row r="2" customFormat="false" ht="14.25" hidden="false" customHeight="true" outlineLevel="0" collapsed="false">
      <c r="A2" s="12"/>
      <c r="B2" s="12"/>
      <c r="C2" s="29"/>
      <c r="D2" s="29"/>
      <c r="E2" s="29"/>
      <c r="F2" s="29"/>
      <c r="G2" s="29"/>
    </row>
    <row r="3" customFormat="false" ht="14.25" hidden="false" customHeight="true" outlineLevel="0" collapsed="false">
      <c r="A3" s="30" t="s">
        <v>50</v>
      </c>
      <c r="B3" s="16" t="n">
        <v>2025</v>
      </c>
      <c r="C3" s="29"/>
      <c r="D3" s="29"/>
      <c r="E3" s="29"/>
      <c r="F3" s="29"/>
      <c r="G3" s="29"/>
    </row>
    <row r="4" customFormat="false" ht="14.25" hidden="false" customHeight="true" outlineLevel="0" collapsed="false">
      <c r="A4" s="30" t="s">
        <v>51</v>
      </c>
      <c r="B4" s="31" t="n">
        <f aca="false">B3-1</f>
        <v>2024</v>
      </c>
      <c r="C4" s="29"/>
      <c r="D4" s="29"/>
      <c r="E4" s="29"/>
      <c r="F4" s="29"/>
      <c r="G4" s="29"/>
    </row>
    <row r="5" customFormat="false" ht="14.25" hidden="false" customHeight="true" outlineLevel="0" collapsed="false">
      <c r="A5" s="30" t="s">
        <v>52</v>
      </c>
      <c r="B5" s="16" t="s">
        <v>53</v>
      </c>
      <c r="C5" s="29"/>
      <c r="D5" s="29"/>
      <c r="E5" s="29"/>
      <c r="F5" s="29"/>
      <c r="G5" s="29"/>
    </row>
    <row r="6" customFormat="false" ht="14.25" hidden="false" customHeight="true" outlineLevel="0" collapsed="false">
      <c r="A6" s="30"/>
      <c r="B6" s="30"/>
      <c r="C6" s="32"/>
      <c r="D6" s="32"/>
      <c r="E6" s="29"/>
      <c r="F6" s="29"/>
      <c r="G6" s="29"/>
    </row>
    <row r="7" customFormat="false" ht="17.25" hidden="false" customHeight="true" outlineLevel="0" collapsed="false">
      <c r="A7" s="7" t="s">
        <v>54</v>
      </c>
      <c r="B7" s="7"/>
      <c r="C7" s="33"/>
      <c r="D7" s="33"/>
      <c r="E7" s="33"/>
      <c r="F7" s="33"/>
      <c r="G7" s="33"/>
    </row>
    <row r="8" customFormat="false" ht="28.5" hidden="false" customHeight="true" outlineLevel="0" collapsed="false">
      <c r="A8" s="10" t="s">
        <v>55</v>
      </c>
      <c r="B8" s="10" t="s">
        <v>56</v>
      </c>
      <c r="C8" s="34" t="n">
        <f aca="false">B3</f>
        <v>2025</v>
      </c>
      <c r="D8" s="34" t="n">
        <f aca="false">B4</f>
        <v>2024</v>
      </c>
      <c r="E8" s="34" t="n">
        <f aca="false">D8-1</f>
        <v>2023</v>
      </c>
      <c r="F8" s="35" t="str">
        <f aca="false">CONCATENATE("Veränd. ",C8,"/",D8-2000)</f>
        <v>Veränd. 2025/24</v>
      </c>
      <c r="G8" s="35" t="str">
        <f aca="false">CONCATENATE("Veränd. ",D8,"/",D8-2000-1)</f>
        <v>Veränd. 2024/23</v>
      </c>
    </row>
    <row r="9" customFormat="false" ht="14.25" hidden="false" customHeight="true" outlineLevel="0" collapsed="false">
      <c r="A9" s="12" t="s">
        <v>57</v>
      </c>
      <c r="B9" s="12" t="s">
        <v>58</v>
      </c>
      <c r="C9" s="36" t="n">
        <v>500000</v>
      </c>
      <c r="D9" s="36" t="n">
        <v>450000</v>
      </c>
      <c r="E9" s="36" t="n">
        <v>400000</v>
      </c>
      <c r="F9" s="37" t="n">
        <f aca="false">D9-C9</f>
        <v>-50000</v>
      </c>
      <c r="G9" s="37" t="n">
        <f aca="false">E9-D9</f>
        <v>-50000</v>
      </c>
    </row>
    <row r="10" customFormat="false" ht="14.25" hidden="false" customHeight="true" outlineLevel="0" collapsed="false">
      <c r="A10" s="12" t="s">
        <v>59</v>
      </c>
      <c r="B10" s="12" t="s">
        <v>60</v>
      </c>
      <c r="C10" s="36" t="n">
        <v>4000000</v>
      </c>
      <c r="D10" s="36" t="n">
        <v>4300000</v>
      </c>
      <c r="E10" s="36" t="n">
        <v>4600000</v>
      </c>
      <c r="F10" s="37" t="n">
        <f aca="false">D10-C10</f>
        <v>300000</v>
      </c>
      <c r="G10" s="37" t="n">
        <f aca="false">E10-D10</f>
        <v>300000</v>
      </c>
    </row>
    <row r="11" customFormat="false" ht="14.25" hidden="false" customHeight="true" outlineLevel="0" collapsed="false">
      <c r="A11" s="12" t="s">
        <v>61</v>
      </c>
      <c r="B11" s="12" t="s">
        <v>62</v>
      </c>
      <c r="C11" s="36" t="n">
        <v>500000</v>
      </c>
      <c r="D11" s="36" t="n">
        <v>550000</v>
      </c>
      <c r="E11" s="36" t="n">
        <v>500000</v>
      </c>
      <c r="F11" s="37" t="n">
        <f aca="false">D11-C11</f>
        <v>50000</v>
      </c>
      <c r="G11" s="37" t="n">
        <f aca="false">E11-D11</f>
        <v>-50000</v>
      </c>
    </row>
    <row r="12" customFormat="false" ht="14.25" hidden="false" customHeight="true" outlineLevel="0" collapsed="false">
      <c r="A12" s="12" t="s">
        <v>63</v>
      </c>
      <c r="B12" s="12" t="s">
        <v>64</v>
      </c>
      <c r="C12" s="36" t="n">
        <v>1200000</v>
      </c>
      <c r="D12" s="36" t="n">
        <v>1350000</v>
      </c>
      <c r="E12" s="36" t="n">
        <v>1450000</v>
      </c>
      <c r="F12" s="37" t="n">
        <f aca="false">D12-C12</f>
        <v>150000</v>
      </c>
      <c r="G12" s="37" t="n">
        <f aca="false">E12-D12</f>
        <v>100000</v>
      </c>
    </row>
    <row r="13" customFormat="false" ht="14.25" hidden="false" customHeight="true" outlineLevel="0" collapsed="false">
      <c r="A13" s="12" t="s">
        <v>65</v>
      </c>
      <c r="B13" s="12" t="s">
        <v>66</v>
      </c>
      <c r="C13" s="36" t="n">
        <v>2100000</v>
      </c>
      <c r="D13" s="36" t="n">
        <v>1950000</v>
      </c>
      <c r="E13" s="36" t="n">
        <v>2000000</v>
      </c>
      <c r="F13" s="37" t="n">
        <f aca="false">D13-C13</f>
        <v>-150000</v>
      </c>
      <c r="G13" s="37" t="n">
        <f aca="false">E13-D13</f>
        <v>50000</v>
      </c>
    </row>
    <row r="14" customFormat="false" ht="14.25" hidden="false" customHeight="true" outlineLevel="0" collapsed="false">
      <c r="A14" s="12" t="s">
        <v>67</v>
      </c>
      <c r="B14" s="12" t="s">
        <v>68</v>
      </c>
      <c r="C14" s="36" t="n">
        <v>400000</v>
      </c>
      <c r="D14" s="36" t="n">
        <v>480000</v>
      </c>
      <c r="E14" s="36" t="n">
        <v>520000</v>
      </c>
      <c r="F14" s="37" t="n">
        <f aca="false">D14-C14</f>
        <v>80000</v>
      </c>
      <c r="G14" s="37" t="n">
        <f aca="false">E14-D14</f>
        <v>40000</v>
      </c>
    </row>
    <row r="15" customFormat="false" ht="14.25" hidden="false" customHeight="true" outlineLevel="0" collapsed="false">
      <c r="A15" s="12" t="s">
        <v>69</v>
      </c>
      <c r="B15" s="12" t="s">
        <v>70</v>
      </c>
      <c r="C15" s="36" t="n">
        <v>100000</v>
      </c>
      <c r="D15" s="36" t="n">
        <v>120000</v>
      </c>
      <c r="E15" s="36" t="n">
        <v>110000</v>
      </c>
      <c r="F15" s="37" t="n">
        <f aca="false">D15-C15</f>
        <v>20000</v>
      </c>
      <c r="G15" s="37" t="n">
        <f aca="false">E15-D15</f>
        <v>-10000</v>
      </c>
    </row>
    <row r="16" customFormat="false" ht="14.25" hidden="false" customHeight="true" outlineLevel="0" collapsed="false">
      <c r="A16" s="12" t="s">
        <v>71</v>
      </c>
      <c r="B16" s="12" t="s">
        <v>72</v>
      </c>
      <c r="C16" s="36" t="n">
        <v>50000</v>
      </c>
      <c r="D16" s="36" t="n">
        <v>40000</v>
      </c>
      <c r="E16" s="36" t="n">
        <v>30000</v>
      </c>
      <c r="F16" s="37" t="n">
        <f aca="false">D16-C16</f>
        <v>-10000</v>
      </c>
      <c r="G16" s="37" t="n">
        <f aca="false">E16-D16</f>
        <v>-10000</v>
      </c>
    </row>
    <row r="17" customFormat="false" ht="14.25" hidden="false" customHeight="true" outlineLevel="0" collapsed="false">
      <c r="A17" s="12" t="s">
        <v>73</v>
      </c>
      <c r="B17" s="12" t="s">
        <v>74</v>
      </c>
      <c r="C17" s="36" t="n">
        <v>800000</v>
      </c>
      <c r="D17" s="36" t="n">
        <v>1325000</v>
      </c>
      <c r="E17" s="36" t="n">
        <v>1702000</v>
      </c>
      <c r="F17" s="37" t="n">
        <f aca="false">D17-C17</f>
        <v>525000</v>
      </c>
      <c r="G17" s="37" t="n">
        <f aca="false">E17-D17</f>
        <v>377000</v>
      </c>
    </row>
    <row r="18" customFormat="false" ht="14.25" hidden="false" customHeight="true" outlineLevel="0" collapsed="false">
      <c r="A18" s="12" t="s">
        <v>75</v>
      </c>
      <c r="B18" s="12" t="s">
        <v>76</v>
      </c>
      <c r="C18" s="36" t="n">
        <v>4200000</v>
      </c>
      <c r="D18" s="36" t="n">
        <v>4700000</v>
      </c>
      <c r="E18" s="36" t="n">
        <v>5200000</v>
      </c>
      <c r="F18" s="37" t="n">
        <f aca="false">D18-C18</f>
        <v>500000</v>
      </c>
      <c r="G18" s="37" t="n">
        <f aca="false">E18-D18</f>
        <v>500000</v>
      </c>
    </row>
    <row r="19" customFormat="false" ht="14.25" hidden="false" customHeight="true" outlineLevel="0" collapsed="false">
      <c r="A19" s="12" t="s">
        <v>77</v>
      </c>
      <c r="B19" s="12" t="s">
        <v>78</v>
      </c>
      <c r="C19" s="36" t="n">
        <v>0</v>
      </c>
      <c r="D19" s="36" t="n">
        <v>80000</v>
      </c>
      <c r="E19" s="36" t="n">
        <v>162000</v>
      </c>
      <c r="F19" s="37" t="n">
        <f aca="false">D19-C19</f>
        <v>80000</v>
      </c>
      <c r="G19" s="37" t="n">
        <f aca="false">E19-D19</f>
        <v>82000</v>
      </c>
    </row>
    <row r="20" customFormat="false" ht="14.25" hidden="false" customHeight="true" outlineLevel="0" collapsed="false">
      <c r="A20" s="12" t="s">
        <v>79</v>
      </c>
      <c r="B20" s="12" t="s">
        <v>80</v>
      </c>
      <c r="C20" s="36" t="n">
        <v>600000</v>
      </c>
      <c r="D20" s="36" t="n">
        <v>650000</v>
      </c>
      <c r="E20" s="36" t="n">
        <v>700000</v>
      </c>
      <c r="F20" s="37" t="n">
        <f aca="false">D20-C20</f>
        <v>50000</v>
      </c>
      <c r="G20" s="37" t="n">
        <f aca="false">E20-D20</f>
        <v>50000</v>
      </c>
    </row>
    <row r="21" customFormat="false" ht="14.25" hidden="false" customHeight="true" outlineLevel="0" collapsed="false">
      <c r="A21" s="12" t="s">
        <v>81</v>
      </c>
      <c r="B21" s="12" t="s">
        <v>82</v>
      </c>
      <c r="C21" s="36" t="n">
        <v>150000</v>
      </c>
      <c r="D21" s="36" t="n">
        <v>180000</v>
      </c>
      <c r="E21" s="36" t="n">
        <v>200000</v>
      </c>
      <c r="F21" s="37" t="n">
        <f aca="false">D21-C21</f>
        <v>30000</v>
      </c>
      <c r="G21" s="37" t="n">
        <f aca="false">E21-D21</f>
        <v>20000</v>
      </c>
    </row>
    <row r="22" customFormat="false" ht="14.25" hidden="false" customHeight="true" outlineLevel="0" collapsed="false">
      <c r="A22" s="12" t="s">
        <v>83</v>
      </c>
      <c r="B22" s="12" t="s">
        <v>84</v>
      </c>
      <c r="C22" s="36" t="n">
        <v>700000</v>
      </c>
      <c r="D22" s="36" t="n">
        <v>760000</v>
      </c>
      <c r="E22" s="36" t="n">
        <v>800000</v>
      </c>
      <c r="F22" s="37" t="n">
        <f aca="false">D22-C22</f>
        <v>60000</v>
      </c>
      <c r="G22" s="37" t="n">
        <f aca="false">E22-D22</f>
        <v>40000</v>
      </c>
    </row>
    <row r="23" customFormat="false" ht="14.25" hidden="false" customHeight="true" outlineLevel="0" collapsed="false">
      <c r="A23" s="12" t="s">
        <v>85</v>
      </c>
      <c r="B23" s="12" t="s">
        <v>86</v>
      </c>
      <c r="C23" s="36" t="n">
        <v>2000000</v>
      </c>
      <c r="D23" s="36" t="n">
        <v>2100000</v>
      </c>
      <c r="E23" s="36" t="n">
        <v>2000000</v>
      </c>
      <c r="F23" s="37" t="n">
        <f aca="false">D23-C23</f>
        <v>100000</v>
      </c>
      <c r="G23" s="37" t="n">
        <f aca="false">E23-D23</f>
        <v>-100000</v>
      </c>
    </row>
    <row r="24" customFormat="false" ht="14.25" hidden="false" customHeight="true" outlineLevel="0" collapsed="false">
      <c r="A24" s="12" t="s">
        <v>87</v>
      </c>
      <c r="B24" s="12" t="s">
        <v>88</v>
      </c>
      <c r="C24" s="36" t="n">
        <v>200000</v>
      </c>
      <c r="D24" s="36" t="n">
        <v>250000</v>
      </c>
      <c r="E24" s="36" t="n">
        <v>300000</v>
      </c>
      <c r="F24" s="37" t="n">
        <f aca="false">D24-C24</f>
        <v>50000</v>
      </c>
      <c r="G24" s="37" t="n">
        <f aca="false">E24-D24</f>
        <v>50000</v>
      </c>
    </row>
    <row r="25" customFormat="false" ht="14.25" hidden="false" customHeight="true" outlineLevel="0" collapsed="false">
      <c r="A25" s="12" t="s">
        <v>89</v>
      </c>
      <c r="B25" s="12" t="s">
        <v>90</v>
      </c>
      <c r="C25" s="36" t="n">
        <v>1200000</v>
      </c>
      <c r="D25" s="36" t="n">
        <v>1300000</v>
      </c>
      <c r="E25" s="36" t="n">
        <v>1400000</v>
      </c>
      <c r="F25" s="37" t="n">
        <f aca="false">D25-C25</f>
        <v>100000</v>
      </c>
      <c r="G25" s="37" t="n">
        <f aca="false">E25-D25</f>
        <v>100000</v>
      </c>
    </row>
    <row r="26" customFormat="false" ht="14.25" hidden="false" customHeight="true" outlineLevel="0" collapsed="false">
      <c r="A26" s="12" t="s">
        <v>91</v>
      </c>
      <c r="B26" s="12" t="s">
        <v>92</v>
      </c>
      <c r="C26" s="36" t="n">
        <v>450000</v>
      </c>
      <c r="D26" s="36" t="n">
        <v>390000</v>
      </c>
      <c r="E26" s="36" t="n">
        <v>420000</v>
      </c>
      <c r="F26" s="37" t="n">
        <f aca="false">D26-C26</f>
        <v>-60000</v>
      </c>
      <c r="G26" s="37" t="n">
        <f aca="false">E26-D26</f>
        <v>30000</v>
      </c>
    </row>
    <row r="27" customFormat="false" ht="14.25" hidden="false" customHeight="true" outlineLevel="0" collapsed="false">
      <c r="A27" s="12" t="s">
        <v>93</v>
      </c>
      <c r="B27" s="12" t="s">
        <v>94</v>
      </c>
      <c r="C27" s="36" t="n">
        <v>100000</v>
      </c>
      <c r="D27" s="36" t="n">
        <v>100000</v>
      </c>
      <c r="E27" s="36" t="n">
        <v>90000</v>
      </c>
      <c r="F27" s="37" t="n">
        <f aca="false">D27-C27</f>
        <v>0</v>
      </c>
      <c r="G27" s="37" t="n">
        <f aca="false">E27-D27</f>
        <v>-10000</v>
      </c>
    </row>
    <row r="28" customFormat="false" ht="14.25" hidden="false" customHeight="true" outlineLevel="0" collapsed="false">
      <c r="A28" s="12" t="s">
        <v>95</v>
      </c>
      <c r="B28" s="12" t="s">
        <v>96</v>
      </c>
      <c r="C28" s="36" t="n">
        <v>50000</v>
      </c>
      <c r="D28" s="36" t="n">
        <v>55000</v>
      </c>
      <c r="E28" s="36" t="n">
        <v>40000</v>
      </c>
      <c r="F28" s="37" t="n">
        <f aca="false">D28-C28</f>
        <v>5000</v>
      </c>
      <c r="G28" s="37" t="n">
        <f aca="false">E28-D28</f>
        <v>-15000</v>
      </c>
    </row>
    <row r="29" customFormat="false" ht="14.25" hidden="false" customHeight="true" outlineLevel="0" collapsed="false">
      <c r="A29" s="38" t="s">
        <v>97</v>
      </c>
      <c r="B29" s="38"/>
      <c r="C29" s="39" t="n">
        <f aca="false">SUM(C9:C17)-SUM(C18:C28)</f>
        <v>0</v>
      </c>
      <c r="D29" s="39" t="n">
        <f aca="false">SUM(D9:D17)-SUM(D18:D28)</f>
        <v>0</v>
      </c>
      <c r="E29" s="39" t="n">
        <f aca="false">SUM(E9:E17)-SUM(E18:E28)</f>
        <v>0</v>
      </c>
      <c r="F29" s="39" t="n">
        <f aca="false">D29-C29</f>
        <v>0</v>
      </c>
      <c r="G29" s="39" t="n">
        <f aca="false">E29-D29</f>
        <v>0</v>
      </c>
    </row>
    <row r="30" customFormat="false" ht="14.25" hidden="false" customHeight="true" outlineLevel="0" collapsed="false">
      <c r="A30" s="12"/>
      <c r="B30" s="12"/>
      <c r="C30" s="29"/>
      <c r="D30" s="29"/>
      <c r="E30" s="29"/>
      <c r="F30" s="29"/>
      <c r="G30" s="29"/>
    </row>
    <row r="31" customFormat="false" ht="17.25" hidden="false" customHeight="true" outlineLevel="0" collapsed="false">
      <c r="A31" s="7" t="s">
        <v>98</v>
      </c>
      <c r="B31" s="7"/>
      <c r="C31" s="33"/>
      <c r="D31" s="33"/>
      <c r="E31" s="33"/>
      <c r="F31" s="33"/>
      <c r="G31" s="33"/>
    </row>
    <row r="32" customFormat="false" ht="14.25" hidden="false" customHeight="true" outlineLevel="0" collapsed="false">
      <c r="A32" s="10" t="s">
        <v>55</v>
      </c>
      <c r="B32" s="10" t="s">
        <v>99</v>
      </c>
      <c r="C32" s="34" t="n">
        <f aca="false">C8</f>
        <v>2025</v>
      </c>
      <c r="D32" s="34" t="n">
        <f aca="false">D8</f>
        <v>2024</v>
      </c>
      <c r="E32" s="35" t="s">
        <v>100</v>
      </c>
      <c r="F32" s="35" t="s">
        <v>101</v>
      </c>
      <c r="G32" s="35" t="s">
        <v>102</v>
      </c>
    </row>
    <row r="33" customFormat="false" ht="14.25" hidden="false" customHeight="true" outlineLevel="0" collapsed="false">
      <c r="A33" s="12" t="s">
        <v>7</v>
      </c>
      <c r="B33" s="40" t="s">
        <v>103</v>
      </c>
      <c r="C33" s="41" t="n">
        <v>16200000</v>
      </c>
      <c r="D33" s="41" t="n">
        <v>15000000</v>
      </c>
      <c r="E33" s="42" t="n">
        <f aca="false">C33-D33</f>
        <v>1200000</v>
      </c>
      <c r="F33" s="43" t="n">
        <f aca="false">IF(D33=0,"",E33/ABS(D33))</f>
        <v>0.08</v>
      </c>
      <c r="G33" s="43" t="s">
        <v>104</v>
      </c>
    </row>
    <row r="34" customFormat="false" ht="28.5" hidden="false" customHeight="true" outlineLevel="0" collapsed="false">
      <c r="A34" s="12" t="s">
        <v>11</v>
      </c>
      <c r="B34" s="40" t="s">
        <v>105</v>
      </c>
      <c r="C34" s="41" t="n">
        <v>80000</v>
      </c>
      <c r="D34" s="41" t="n">
        <v>100000</v>
      </c>
      <c r="E34" s="42" t="n">
        <f aca="false">C34-D34</f>
        <v>-20000</v>
      </c>
      <c r="F34" s="43" t="n">
        <f aca="false">IF(D34=0,"",E34/ABS(D34))</f>
        <v>-0.2</v>
      </c>
      <c r="G34" s="43" t="s">
        <v>104</v>
      </c>
    </row>
    <row r="35" customFormat="false" ht="14.25" hidden="false" customHeight="true" outlineLevel="0" collapsed="false">
      <c r="A35" s="12" t="s">
        <v>14</v>
      </c>
      <c r="B35" s="40" t="s">
        <v>106</v>
      </c>
      <c r="C35" s="41" t="n">
        <v>60000</v>
      </c>
      <c r="D35" s="41" t="n">
        <v>50000</v>
      </c>
      <c r="E35" s="42" t="n">
        <f aca="false">C35-D35</f>
        <v>10000</v>
      </c>
      <c r="F35" s="43" t="n">
        <f aca="false">IF(D35=0,"",E35/ABS(D35))</f>
        <v>0.2</v>
      </c>
      <c r="G35" s="43" t="s">
        <v>104</v>
      </c>
    </row>
    <row r="36" customFormat="false" ht="14.25" hidden="false" customHeight="true" outlineLevel="0" collapsed="false">
      <c r="A36" s="12" t="s">
        <v>17</v>
      </c>
      <c r="B36" s="40" t="s">
        <v>107</v>
      </c>
      <c r="C36" s="41" t="n">
        <v>450000</v>
      </c>
      <c r="D36" s="41" t="n">
        <v>400000</v>
      </c>
      <c r="E36" s="42" t="n">
        <f aca="false">C36-D36</f>
        <v>50000</v>
      </c>
      <c r="F36" s="43" t="n">
        <f aca="false">IF(D36=0,"",E36/ABS(D36))</f>
        <v>0.125</v>
      </c>
      <c r="G36" s="43" t="s">
        <v>104</v>
      </c>
    </row>
    <row r="37" customFormat="false" ht="28.5" hidden="false" customHeight="true" outlineLevel="0" collapsed="false">
      <c r="A37" s="12" t="s">
        <v>108</v>
      </c>
      <c r="B37" s="40" t="s">
        <v>109</v>
      </c>
      <c r="C37" s="41" t="n">
        <v>5600000</v>
      </c>
      <c r="D37" s="41" t="n">
        <v>5300000</v>
      </c>
      <c r="E37" s="42" t="n">
        <f aca="false">C37-D37</f>
        <v>300000</v>
      </c>
      <c r="F37" s="43" t="n">
        <f aca="false">IF(D37=0,"",E37/ABS(D37))</f>
        <v>0.0566037735849057</v>
      </c>
      <c r="G37" s="43" t="s">
        <v>104</v>
      </c>
    </row>
    <row r="38" customFormat="false" ht="14.25" hidden="false" customHeight="true" outlineLevel="0" collapsed="false">
      <c r="A38" s="12" t="s">
        <v>110</v>
      </c>
      <c r="B38" s="40" t="s">
        <v>111</v>
      </c>
      <c r="C38" s="41" t="n">
        <v>1350000</v>
      </c>
      <c r="D38" s="41" t="n">
        <v>1200000</v>
      </c>
      <c r="E38" s="42" t="n">
        <f aca="false">C38-D38</f>
        <v>150000</v>
      </c>
      <c r="F38" s="43" t="n">
        <f aca="false">IF(D38=0,"",E38/ABS(D38))</f>
        <v>0.125</v>
      </c>
      <c r="G38" s="43" t="s">
        <v>104</v>
      </c>
    </row>
    <row r="39" customFormat="false" ht="14.25" hidden="false" customHeight="true" outlineLevel="0" collapsed="false">
      <c r="A39" s="12" t="s">
        <v>112</v>
      </c>
      <c r="B39" s="40" t="s">
        <v>113</v>
      </c>
      <c r="C39" s="41" t="n">
        <v>3800000</v>
      </c>
      <c r="D39" s="41" t="n">
        <v>3500000</v>
      </c>
      <c r="E39" s="42" t="n">
        <f aca="false">C39-D39</f>
        <v>300000</v>
      </c>
      <c r="F39" s="43" t="n">
        <f aca="false">IF(D39=0,"",E39/ABS(D39))</f>
        <v>0.0857142857142857</v>
      </c>
      <c r="G39" s="43" t="s">
        <v>104</v>
      </c>
    </row>
    <row r="40" customFormat="false" ht="28.5" hidden="false" customHeight="true" outlineLevel="0" collapsed="false">
      <c r="A40" s="12" t="s">
        <v>114</v>
      </c>
      <c r="B40" s="40" t="s">
        <v>115</v>
      </c>
      <c r="C40" s="41" t="n">
        <v>1100000</v>
      </c>
      <c r="D40" s="41" t="n">
        <v>1000000</v>
      </c>
      <c r="E40" s="42" t="n">
        <f aca="false">C40-D40</f>
        <v>100000</v>
      </c>
      <c r="F40" s="43" t="n">
        <f aca="false">IF(D40=0,"",E40/ABS(D40))</f>
        <v>0.1</v>
      </c>
      <c r="G40" s="43" t="s">
        <v>104</v>
      </c>
    </row>
    <row r="41" customFormat="false" ht="28.5" hidden="false" customHeight="true" outlineLevel="0" collapsed="false">
      <c r="A41" s="12" t="s">
        <v>116</v>
      </c>
      <c r="B41" s="40" t="s">
        <v>117</v>
      </c>
      <c r="C41" s="41" t="n">
        <v>470000</v>
      </c>
      <c r="D41" s="41" t="n">
        <v>420000</v>
      </c>
      <c r="E41" s="42" t="n">
        <f aca="false">C41-D41</f>
        <v>50000</v>
      </c>
      <c r="F41" s="43" t="n">
        <f aca="false">IF(D41=0,"",E41/ABS(D41))</f>
        <v>0.119047619047619</v>
      </c>
      <c r="G41" s="43" t="s">
        <v>104</v>
      </c>
    </row>
    <row r="42" customFormat="false" ht="28.5" hidden="false" customHeight="true" outlineLevel="0" collapsed="false">
      <c r="A42" s="12" t="s">
        <v>118</v>
      </c>
      <c r="B42" s="40" t="s">
        <v>119</v>
      </c>
      <c r="C42" s="41" t="n">
        <v>25000</v>
      </c>
      <c r="D42" s="41" t="n">
        <v>20000</v>
      </c>
      <c r="E42" s="42" t="n">
        <f aca="false">C42-D42</f>
        <v>5000</v>
      </c>
      <c r="F42" s="43" t="n">
        <f aca="false">IF(D42=0,"",E42/ABS(D42))</f>
        <v>0.25</v>
      </c>
      <c r="G42" s="43" t="s">
        <v>104</v>
      </c>
    </row>
    <row r="43" customFormat="false" ht="14.25" hidden="false" customHeight="true" outlineLevel="0" collapsed="false">
      <c r="A43" s="12" t="s">
        <v>120</v>
      </c>
      <c r="B43" s="40" t="s">
        <v>121</v>
      </c>
      <c r="C43" s="41" t="n">
        <v>2900000</v>
      </c>
      <c r="D43" s="41" t="n">
        <v>2700000</v>
      </c>
      <c r="E43" s="42" t="n">
        <f aca="false">C43-D43</f>
        <v>200000</v>
      </c>
      <c r="F43" s="43" t="n">
        <f aca="false">IF(D43=0,"",E43/ABS(D43))</f>
        <v>0.0740740740740741</v>
      </c>
      <c r="G43" s="43" t="s">
        <v>104</v>
      </c>
    </row>
    <row r="44" customFormat="false" ht="14.25" hidden="false" customHeight="true" outlineLevel="0" collapsed="false">
      <c r="A44" s="38"/>
      <c r="B44" s="44" t="s">
        <v>122</v>
      </c>
      <c r="C44" s="45" t="n">
        <f aca="false">C33+C34+C35+C36-SUM(C37:C43)</f>
        <v>1545000</v>
      </c>
      <c r="D44" s="45" t="n">
        <f aca="false">D33+D34+D35+D36-SUM(D37:D43)</f>
        <v>1410000</v>
      </c>
      <c r="E44" s="45" t="n">
        <f aca="false">C44-D44</f>
        <v>135000</v>
      </c>
      <c r="F44" s="46" t="n">
        <f aca="false">IF(D44=0,"",E44/ABS(D44))</f>
        <v>0.0957446808510638</v>
      </c>
      <c r="G44" s="46" t="s">
        <v>123</v>
      </c>
    </row>
    <row r="45" customFormat="false" ht="14.25" hidden="false" customHeight="true" outlineLevel="0" collapsed="false">
      <c r="A45" s="12" t="s">
        <v>124</v>
      </c>
      <c r="B45" s="40" t="s">
        <v>125</v>
      </c>
      <c r="C45" s="41" t="n">
        <v>25000</v>
      </c>
      <c r="D45" s="41" t="n">
        <v>20000</v>
      </c>
      <c r="E45" s="42" t="n">
        <f aca="false">C45-D45</f>
        <v>5000</v>
      </c>
      <c r="F45" s="43" t="n">
        <f aca="false">IF(D45=0,"",E45/ABS(D45))</f>
        <v>0.25</v>
      </c>
      <c r="G45" s="43" t="s">
        <v>104</v>
      </c>
    </row>
    <row r="46" customFormat="false" ht="28.5" hidden="false" customHeight="true" outlineLevel="0" collapsed="false">
      <c r="A46" s="12" t="s">
        <v>126</v>
      </c>
      <c r="B46" s="40" t="s">
        <v>127</v>
      </c>
      <c r="C46" s="41" t="n">
        <v>12000</v>
      </c>
      <c r="D46" s="41" t="n">
        <v>10000</v>
      </c>
      <c r="E46" s="42" t="n">
        <f aca="false">C46-D46</f>
        <v>2000</v>
      </c>
      <c r="F46" s="43" t="n">
        <f aca="false">IF(D46=0,"",E46/ABS(D46))</f>
        <v>0.2</v>
      </c>
      <c r="G46" s="43" t="s">
        <v>104</v>
      </c>
    </row>
    <row r="47" customFormat="false" ht="14.25" hidden="false" customHeight="true" outlineLevel="0" collapsed="false">
      <c r="A47" s="12" t="s">
        <v>128</v>
      </c>
      <c r="B47" s="40" t="s">
        <v>129</v>
      </c>
      <c r="C47" s="41" t="n">
        <v>40000</v>
      </c>
      <c r="D47" s="41" t="n">
        <v>30000</v>
      </c>
      <c r="E47" s="42" t="n">
        <f aca="false">C47-D47</f>
        <v>10000</v>
      </c>
      <c r="F47" s="43" t="n">
        <f aca="false">IF(D47=0,"",E47/ABS(D47))</f>
        <v>0.333333333333333</v>
      </c>
      <c r="G47" s="43" t="s">
        <v>104</v>
      </c>
    </row>
    <row r="48" customFormat="false" ht="28.5" hidden="false" customHeight="true" outlineLevel="0" collapsed="false">
      <c r="A48" s="12" t="s">
        <v>130</v>
      </c>
      <c r="B48" s="40" t="s">
        <v>131</v>
      </c>
      <c r="C48" s="41" t="n">
        <v>10000</v>
      </c>
      <c r="D48" s="41" t="n">
        <v>15000</v>
      </c>
      <c r="E48" s="42" t="n">
        <f aca="false">C48-D48</f>
        <v>-5000</v>
      </c>
      <c r="F48" s="43" t="n">
        <f aca="false">IF(D48=0,"",E48/ABS(D48))</f>
        <v>-0.333333333333333</v>
      </c>
      <c r="G48" s="43" t="s">
        <v>104</v>
      </c>
    </row>
    <row r="49" customFormat="false" ht="14.25" hidden="false" customHeight="true" outlineLevel="0" collapsed="false">
      <c r="A49" s="12" t="s">
        <v>132</v>
      </c>
      <c r="B49" s="40" t="s">
        <v>133</v>
      </c>
      <c r="C49" s="41" t="n">
        <v>110000</v>
      </c>
      <c r="D49" s="41" t="n">
        <v>120000</v>
      </c>
      <c r="E49" s="42" t="n">
        <f aca="false">C49-D49</f>
        <v>-10000</v>
      </c>
      <c r="F49" s="43" t="n">
        <f aca="false">IF(D49=0,"",E49/ABS(D49))</f>
        <v>-0.0833333333333333</v>
      </c>
      <c r="G49" s="43" t="s">
        <v>104</v>
      </c>
    </row>
    <row r="50" customFormat="false" ht="14.25" hidden="false" customHeight="true" outlineLevel="0" collapsed="false">
      <c r="A50" s="38"/>
      <c r="B50" s="44" t="s">
        <v>134</v>
      </c>
      <c r="C50" s="45" t="n">
        <f aca="false">SUM(C45:C47)-SUM(C48:C49)</f>
        <v>-43000</v>
      </c>
      <c r="D50" s="45" t="n">
        <f aca="false">SUM(D45:D47)-SUM(D48:D49)</f>
        <v>-75000</v>
      </c>
      <c r="E50" s="45" t="n">
        <f aca="false">C50-D50</f>
        <v>32000</v>
      </c>
      <c r="F50" s="46" t="n">
        <f aca="false">IF(D50=0,"",E50/ABS(D50))</f>
        <v>0.426666666666667</v>
      </c>
      <c r="G50" s="46" t="s">
        <v>123</v>
      </c>
    </row>
    <row r="51" customFormat="false" ht="14.25" hidden="false" customHeight="true" outlineLevel="0" collapsed="false">
      <c r="A51" s="38"/>
      <c r="B51" s="44" t="s">
        <v>135</v>
      </c>
      <c r="C51" s="45" t="n">
        <f aca="false">C44+C50</f>
        <v>1502000</v>
      </c>
      <c r="D51" s="45" t="n">
        <f aca="false">D44+D50</f>
        <v>1335000</v>
      </c>
      <c r="E51" s="45" t="n">
        <f aca="false">C51-D51</f>
        <v>167000</v>
      </c>
      <c r="F51" s="46" t="n">
        <f aca="false">IF(D51=0,"",E51/ABS(D51))</f>
        <v>0.125093632958802</v>
      </c>
      <c r="G51" s="46" t="s">
        <v>123</v>
      </c>
    </row>
    <row r="52" customFormat="false" ht="14.25" hidden="false" customHeight="true" outlineLevel="0" collapsed="false">
      <c r="A52" s="12" t="s">
        <v>136</v>
      </c>
      <c r="B52" s="40" t="s">
        <v>137</v>
      </c>
      <c r="C52" s="41" t="n">
        <v>710000</v>
      </c>
      <c r="D52" s="41" t="n">
        <v>600000</v>
      </c>
      <c r="E52" s="42" t="n">
        <f aca="false">C52-D52</f>
        <v>110000</v>
      </c>
      <c r="F52" s="43" t="n">
        <f aca="false">IF(D52=0,"",E52/ABS(D52))</f>
        <v>0.183333333333333</v>
      </c>
      <c r="G52" s="43" t="s">
        <v>104</v>
      </c>
    </row>
    <row r="53" customFormat="false" ht="14.25" hidden="false" customHeight="true" outlineLevel="0" collapsed="false">
      <c r="A53" s="38"/>
      <c r="B53" s="44" t="s">
        <v>138</v>
      </c>
      <c r="C53" s="45" t="n">
        <f aca="false">C51-C52</f>
        <v>792000</v>
      </c>
      <c r="D53" s="45" t="n">
        <f aca="false">D51-D52</f>
        <v>735000</v>
      </c>
      <c r="E53" s="45" t="n">
        <f aca="false">C53-D53</f>
        <v>57000</v>
      </c>
      <c r="F53" s="46" t="n">
        <f aca="false">IF(D53=0,"",E53/ABS(D53))</f>
        <v>0.0775510204081633</v>
      </c>
      <c r="G53" s="46" t="s">
        <v>123</v>
      </c>
    </row>
    <row r="54" customFormat="false" ht="14.25" hidden="false" customHeight="true" outlineLevel="0" collapsed="false">
      <c r="A54" s="12" t="s">
        <v>139</v>
      </c>
      <c r="B54" s="40" t="s">
        <v>140</v>
      </c>
      <c r="C54" s="41" t="n">
        <v>92000</v>
      </c>
      <c r="D54" s="41" t="n">
        <v>85000</v>
      </c>
      <c r="E54" s="42" t="n">
        <f aca="false">C54-D54</f>
        <v>7000</v>
      </c>
      <c r="F54" s="43" t="n">
        <f aca="false">IF(D54=0,"",E54/ABS(D54))</f>
        <v>0.0823529411764706</v>
      </c>
      <c r="G54" s="43" t="s">
        <v>104</v>
      </c>
    </row>
    <row r="55" customFormat="false" ht="14.25" hidden="false" customHeight="true" outlineLevel="0" collapsed="false">
      <c r="A55" s="38" t="s">
        <v>141</v>
      </c>
      <c r="B55" s="44" t="s">
        <v>142</v>
      </c>
      <c r="C55" s="45" t="n">
        <f aca="false">C53-C54</f>
        <v>700000</v>
      </c>
      <c r="D55" s="45" t="n">
        <f aca="false">D53-D54</f>
        <v>650000</v>
      </c>
      <c r="E55" s="45" t="n">
        <f aca="false">C55-D55</f>
        <v>50000</v>
      </c>
      <c r="F55" s="46" t="n">
        <f aca="false">IF(D55=0,"",E55/ABS(D55))</f>
        <v>0.0769230769230769</v>
      </c>
      <c r="G55" s="46" t="s">
        <v>123</v>
      </c>
    </row>
    <row r="56" customFormat="false" ht="14.25" hidden="false" customHeight="true" outlineLevel="0" collapsed="false">
      <c r="A56" s="12"/>
      <c r="B56" s="12"/>
      <c r="C56" s="29"/>
      <c r="D56" s="29"/>
      <c r="E56" s="29"/>
      <c r="F56" s="29"/>
      <c r="G56" s="29"/>
    </row>
    <row r="57" customFormat="false" ht="17.25" hidden="false" customHeight="true" outlineLevel="0" collapsed="false">
      <c r="A57" s="7" t="s">
        <v>143</v>
      </c>
      <c r="B57" s="7"/>
      <c r="C57" s="33"/>
      <c r="D57" s="33"/>
      <c r="E57" s="33"/>
      <c r="F57" s="33"/>
      <c r="G57" s="33"/>
    </row>
    <row r="58" customFormat="false" ht="14.25" hidden="false" customHeight="true" outlineLevel="0" collapsed="false">
      <c r="A58" s="10" t="s">
        <v>55</v>
      </c>
      <c r="B58" s="10" t="s">
        <v>99</v>
      </c>
      <c r="C58" s="34" t="n">
        <f aca="false">C8</f>
        <v>2025</v>
      </c>
      <c r="D58" s="34" t="n">
        <f aca="false">D8</f>
        <v>2024</v>
      </c>
      <c r="E58" s="35" t="s">
        <v>100</v>
      </c>
      <c r="F58" s="35" t="s">
        <v>101</v>
      </c>
      <c r="G58" s="35" t="s">
        <v>144</v>
      </c>
    </row>
    <row r="59" customFormat="false" ht="28.5" hidden="false" customHeight="true" outlineLevel="0" collapsed="false">
      <c r="A59" s="12" t="s">
        <v>145</v>
      </c>
      <c r="B59" s="40" t="s">
        <v>146</v>
      </c>
      <c r="C59" s="41" t="n">
        <v>0</v>
      </c>
      <c r="D59" s="41" t="n">
        <v>0</v>
      </c>
      <c r="E59" s="42" t="n">
        <f aca="false">C59-D59</f>
        <v>0</v>
      </c>
      <c r="F59" s="43" t="str">
        <f aca="false">IF(D59=0,"",E59/ABS(D59))</f>
        <v/>
      </c>
      <c r="G59" s="43" t="s">
        <v>147</v>
      </c>
    </row>
    <row r="60" customFormat="false" ht="14.25" hidden="false" customHeight="true" outlineLevel="0" collapsed="false">
      <c r="A60" s="12" t="s">
        <v>148</v>
      </c>
      <c r="B60" s="40" t="s">
        <v>149</v>
      </c>
      <c r="C60" s="41" t="n">
        <v>0</v>
      </c>
      <c r="D60" s="41" t="n">
        <v>0</v>
      </c>
      <c r="E60" s="42" t="n">
        <f aca="false">C60-D60</f>
        <v>0</v>
      </c>
      <c r="F60" s="43" t="str">
        <f aca="false">IF(D60=0,"",E60/ABS(D60))</f>
        <v/>
      </c>
      <c r="G60" s="43" t="s">
        <v>147</v>
      </c>
    </row>
    <row r="61" customFormat="false" ht="28.5" hidden="false" customHeight="true" outlineLevel="0" collapsed="false">
      <c r="A61" s="12" t="s">
        <v>150</v>
      </c>
      <c r="B61" s="40" t="s">
        <v>151</v>
      </c>
      <c r="C61" s="41" t="n">
        <v>65000</v>
      </c>
      <c r="D61" s="41" t="n">
        <v>35000</v>
      </c>
      <c r="E61" s="42" t="n">
        <f aca="false">C61-D61</f>
        <v>30000</v>
      </c>
      <c r="F61" s="43" t="n">
        <f aca="false">IF(D61=0,"",E61/ABS(D61))</f>
        <v>0.857142857142857</v>
      </c>
      <c r="G61" s="43" t="s">
        <v>152</v>
      </c>
    </row>
    <row r="62" customFormat="false" ht="28.5" hidden="false" customHeight="true" outlineLevel="0" collapsed="false">
      <c r="A62" s="12" t="s">
        <v>153</v>
      </c>
      <c r="B62" s="40" t="s">
        <v>154</v>
      </c>
      <c r="C62" s="41" t="n">
        <v>10000</v>
      </c>
      <c r="D62" s="41" t="n">
        <v>0</v>
      </c>
      <c r="E62" s="42" t="n">
        <f aca="false">C62-D62</f>
        <v>10000</v>
      </c>
      <c r="F62" s="43" t="str">
        <f aca="false">IF(D62=0,"",E62/ABS(D62))</f>
        <v/>
      </c>
      <c r="G62" s="43" t="s">
        <v>155</v>
      </c>
    </row>
    <row r="63" customFormat="false" ht="14.25" hidden="false" customHeight="true" outlineLevel="0" collapsed="false">
      <c r="A63" s="12" t="s">
        <v>156</v>
      </c>
      <c r="B63" s="40" t="s">
        <v>157</v>
      </c>
      <c r="C63" s="41" t="n">
        <v>25000</v>
      </c>
      <c r="D63" s="41" t="n">
        <v>20000</v>
      </c>
      <c r="E63" s="42" t="n">
        <f aca="false">C63-D63</f>
        <v>5000</v>
      </c>
      <c r="F63" s="43" t="n">
        <f aca="false">IF(D63=0,"",E63/ABS(D63))</f>
        <v>0.25</v>
      </c>
      <c r="G63" s="43"/>
    </row>
    <row r="64" customFormat="false" ht="14.25" hidden="false" customHeight="true" outlineLevel="0" collapsed="false">
      <c r="A64" s="12" t="s">
        <v>158</v>
      </c>
      <c r="B64" s="40" t="s">
        <v>159</v>
      </c>
      <c r="C64" s="41" t="n">
        <v>15000</v>
      </c>
      <c r="D64" s="41" t="n">
        <v>10000</v>
      </c>
      <c r="E64" s="42" t="n">
        <f aca="false">C64-D64</f>
        <v>5000</v>
      </c>
      <c r="F64" s="43" t="n">
        <f aca="false">IF(D64=0,"",E64/ABS(D64))</f>
        <v>0.5</v>
      </c>
      <c r="G64" s="43"/>
    </row>
    <row r="65" customFormat="false" ht="28.5" hidden="false" customHeight="true" outlineLevel="0" collapsed="false">
      <c r="A65" s="12" t="s">
        <v>160</v>
      </c>
      <c r="B65" s="40" t="s">
        <v>161</v>
      </c>
      <c r="C65" s="41" t="n">
        <v>60000</v>
      </c>
      <c r="D65" s="41" t="n">
        <v>50000</v>
      </c>
      <c r="E65" s="42" t="n">
        <f aca="false">C65-D65</f>
        <v>10000</v>
      </c>
      <c r="F65" s="43" t="n">
        <f aca="false">IF(D65=0,"",E65/ABS(D65))</f>
        <v>0.2</v>
      </c>
      <c r="G65" s="43"/>
    </row>
    <row r="66" customFormat="false" ht="14.25" hidden="false" customHeight="true" outlineLevel="0" collapsed="false">
      <c r="A66" s="12" t="s">
        <v>162</v>
      </c>
      <c r="B66" s="40" t="s">
        <v>163</v>
      </c>
      <c r="C66" s="41" t="n">
        <v>750000</v>
      </c>
      <c r="D66" s="41" t="n">
        <v>700000</v>
      </c>
      <c r="E66" s="42" t="n">
        <f aca="false">C66-D66</f>
        <v>50000</v>
      </c>
      <c r="F66" s="43" t="n">
        <f aca="false">IF(D66=0,"",E66/ABS(D66))</f>
        <v>0.0714285714285714</v>
      </c>
      <c r="G66" s="43"/>
    </row>
    <row r="67" customFormat="false" ht="14.25" hidden="false" customHeight="true" outlineLevel="0" collapsed="false">
      <c r="A67" s="12" t="s">
        <v>164</v>
      </c>
      <c r="B67" s="40" t="s">
        <v>165</v>
      </c>
      <c r="C67" s="41" t="n">
        <v>60000</v>
      </c>
      <c r="D67" s="41" t="n">
        <v>100000</v>
      </c>
      <c r="E67" s="42" t="n">
        <f aca="false">C67-D67</f>
        <v>-40000</v>
      </c>
      <c r="F67" s="43" t="n">
        <f aca="false">IF(D67=0,"",E67/ABS(D67))</f>
        <v>-0.4</v>
      </c>
      <c r="G67" s="43"/>
    </row>
    <row r="68" customFormat="false" ht="28.5" hidden="false" customHeight="true" outlineLevel="0" collapsed="false">
      <c r="A68" s="12" t="s">
        <v>166</v>
      </c>
      <c r="B68" s="40" t="s">
        <v>167</v>
      </c>
      <c r="C68" s="41" t="n">
        <v>25000</v>
      </c>
      <c r="D68" s="41" t="n">
        <v>20000</v>
      </c>
      <c r="E68" s="42" t="n">
        <f aca="false">C68-D68</f>
        <v>5000</v>
      </c>
      <c r="F68" s="43" t="n">
        <f aca="false">IF(D68=0,"",E68/ABS(D68))</f>
        <v>0.25</v>
      </c>
      <c r="G68" s="43"/>
    </row>
    <row r="69" customFormat="false" ht="14.25" hidden="false" customHeight="true" outlineLevel="0" collapsed="false">
      <c r="A69" s="12" t="s">
        <v>168</v>
      </c>
      <c r="B69" s="40" t="s">
        <v>169</v>
      </c>
      <c r="C69" s="41" t="n">
        <v>110000</v>
      </c>
      <c r="D69" s="41" t="n">
        <v>90000</v>
      </c>
      <c r="E69" s="42" t="n">
        <f aca="false">C69-D69</f>
        <v>20000</v>
      </c>
      <c r="F69" s="43" t="n">
        <f aca="false">IF(D69=0,"",E69/ABS(D69))</f>
        <v>0.222222222222222</v>
      </c>
      <c r="G69" s="43"/>
    </row>
    <row r="70" customFormat="false" ht="14.25" hidden="false" customHeight="true" outlineLevel="0" collapsed="false">
      <c r="A70" s="12" t="s">
        <v>170</v>
      </c>
      <c r="B70" s="40" t="s">
        <v>171</v>
      </c>
      <c r="C70" s="41" t="n">
        <v>120000</v>
      </c>
      <c r="D70" s="41" t="n">
        <v>35000</v>
      </c>
      <c r="E70" s="42" t="n">
        <f aca="false">C70-D70</f>
        <v>85000</v>
      </c>
      <c r="F70" s="43" t="n">
        <f aca="false">IF(D70=0,"",E70/ABS(D70))</f>
        <v>2.42857142857143</v>
      </c>
      <c r="G70" s="43"/>
    </row>
    <row r="71" customFormat="false" ht="14.25" hidden="false" customHeight="true" outlineLevel="0" collapsed="false">
      <c r="A71" s="12" t="s">
        <v>172</v>
      </c>
      <c r="B71" s="40" t="s">
        <v>173</v>
      </c>
      <c r="C71" s="41" t="n">
        <v>25000</v>
      </c>
      <c r="D71" s="41" t="n">
        <v>20000</v>
      </c>
      <c r="E71" s="42" t="n">
        <f aca="false">C71-D71</f>
        <v>5000</v>
      </c>
      <c r="F71" s="43" t="n">
        <f aca="false">IF(D71=0,"",E71/ABS(D71))</f>
        <v>0.25</v>
      </c>
      <c r="G71" s="43"/>
    </row>
    <row r="72" customFormat="false" ht="14.25" hidden="false" customHeight="true" outlineLevel="0" collapsed="false">
      <c r="A72" s="12" t="s">
        <v>174</v>
      </c>
      <c r="B72" s="40" t="s">
        <v>175</v>
      </c>
      <c r="C72" s="41" t="n">
        <v>0</v>
      </c>
      <c r="D72" s="41" t="n">
        <v>0</v>
      </c>
      <c r="E72" s="42" t="n">
        <f aca="false">C72-D72</f>
        <v>0</v>
      </c>
      <c r="F72" s="43" t="str">
        <f aca="false">IF(D72=0,"",E72/ABS(D72))</f>
        <v/>
      </c>
      <c r="G72" s="43"/>
    </row>
    <row r="73" customFormat="false" ht="14.25" hidden="false" customHeight="true" outlineLevel="0" collapsed="false">
      <c r="A73" s="12" t="s">
        <v>176</v>
      </c>
      <c r="B73" s="40" t="s">
        <v>177</v>
      </c>
      <c r="C73" s="41" t="n">
        <v>200000</v>
      </c>
      <c r="D73" s="41" t="n">
        <v>150000</v>
      </c>
      <c r="E73" s="42" t="n">
        <f aca="false">C73-D73</f>
        <v>50000</v>
      </c>
      <c r="F73" s="43" t="n">
        <f aca="false">IF(D73=0,"",E73/ABS(D73))</f>
        <v>0.333333333333333</v>
      </c>
      <c r="G73" s="43"/>
    </row>
    <row r="74" customFormat="false" ht="14.25" hidden="false" customHeight="true" outlineLevel="0" collapsed="false">
      <c r="A74" s="12" t="s">
        <v>178</v>
      </c>
      <c r="B74" s="40" t="s">
        <v>179</v>
      </c>
      <c r="C74" s="41" t="n">
        <v>300000</v>
      </c>
      <c r="D74" s="41" t="n">
        <v>500000</v>
      </c>
      <c r="E74" s="42" t="n">
        <f aca="false">C74-D74</f>
        <v>-200000</v>
      </c>
      <c r="F74" s="43" t="n">
        <f aca="false">IF(D74=0,"",E74/ABS(D74))</f>
        <v>-0.4</v>
      </c>
      <c r="G74" s="43"/>
    </row>
    <row r="75" customFormat="false" ht="14.25" hidden="false" customHeight="true" outlineLevel="0" collapsed="false">
      <c r="A75" s="12" t="s">
        <v>180</v>
      </c>
      <c r="B75" s="40" t="s">
        <v>181</v>
      </c>
      <c r="C75" s="41" t="n">
        <v>400000</v>
      </c>
      <c r="D75" s="41" t="n">
        <v>400000</v>
      </c>
      <c r="E75" s="42" t="n">
        <f aca="false">C75-D75</f>
        <v>0</v>
      </c>
      <c r="F75" s="43" t="n">
        <f aca="false">IF(D75=0,"",E75/ABS(D75))</f>
        <v>0</v>
      </c>
      <c r="G75" s="43"/>
    </row>
    <row r="76" customFormat="false" ht="14.25" hidden="false" customHeight="true" outlineLevel="0" collapsed="false">
      <c r="A76" s="12" t="s">
        <v>182</v>
      </c>
      <c r="B76" s="40" t="s">
        <v>183</v>
      </c>
      <c r="C76" s="41" t="n">
        <v>108000</v>
      </c>
      <c r="D76" s="41" t="n">
        <v>115000</v>
      </c>
      <c r="E76" s="42" t="n">
        <f aca="false">C76-D76</f>
        <v>-7000</v>
      </c>
      <c r="F76" s="43" t="n">
        <f aca="false">IF(D76=0,"",E76/ABS(D76))</f>
        <v>-0.0608695652173913</v>
      </c>
      <c r="G76" s="43"/>
    </row>
    <row r="77" customFormat="false" ht="14.25" hidden="false" customHeight="true" outlineLevel="0" collapsed="false">
      <c r="A77" s="12" t="s">
        <v>184</v>
      </c>
      <c r="B77" s="40" t="s">
        <v>185</v>
      </c>
      <c r="C77" s="41" t="n">
        <v>675000</v>
      </c>
      <c r="D77" s="41" t="n">
        <v>550000</v>
      </c>
      <c r="E77" s="42" t="n">
        <f aca="false">C77-D77</f>
        <v>125000</v>
      </c>
      <c r="F77" s="43" t="n">
        <f aca="false">IF(D77=0,"",E77/ABS(D77))</f>
        <v>0.227272727272727</v>
      </c>
      <c r="G77" s="43"/>
    </row>
    <row r="78" customFormat="false" ht="14.25" hidden="false" customHeight="true" outlineLevel="0" collapsed="false">
      <c r="A78" s="12" t="s">
        <v>186</v>
      </c>
      <c r="B78" s="40" t="s">
        <v>187</v>
      </c>
      <c r="C78" s="41" t="n">
        <v>0</v>
      </c>
      <c r="D78" s="41" t="n">
        <v>0</v>
      </c>
      <c r="E78" s="42" t="n">
        <f aca="false">C78-D78</f>
        <v>0</v>
      </c>
      <c r="F78" s="43" t="str">
        <f aca="false">IF(D78=0,"",E78/ABS(D78))</f>
        <v/>
      </c>
      <c r="G78" s="43"/>
    </row>
    <row r="79" customFormat="false" ht="28.5" hidden="false" customHeight="true" outlineLevel="0" collapsed="false">
      <c r="A79" s="12" t="s">
        <v>188</v>
      </c>
      <c r="B79" s="40" t="s">
        <v>189</v>
      </c>
      <c r="C79" s="41" t="n">
        <v>0</v>
      </c>
      <c r="D79" s="41" t="n">
        <v>0</v>
      </c>
      <c r="E79" s="42" t="n">
        <f aca="false">C79-D79</f>
        <v>0</v>
      </c>
      <c r="F79" s="43" t="str">
        <f aca="false">IF(D79=0,"",E79/ABS(D79))</f>
        <v/>
      </c>
      <c r="G79" s="43" t="s">
        <v>190</v>
      </c>
    </row>
    <row r="80" customFormat="false" ht="14.25" hidden="false" customHeight="true" outlineLevel="0" collapsed="false">
      <c r="A80" s="12"/>
      <c r="B80" s="12"/>
      <c r="C80" s="29"/>
      <c r="D80" s="29"/>
      <c r="E80" s="29"/>
      <c r="F80" s="29"/>
      <c r="G80" s="29"/>
    </row>
    <row r="81" customFormat="false" ht="14.25" hidden="false" customHeight="true" outlineLevel="0" collapsed="false">
      <c r="A81" s="12"/>
      <c r="B81" s="12"/>
      <c r="C81" s="29"/>
      <c r="D81" s="29"/>
      <c r="E81" s="29"/>
      <c r="F81" s="29"/>
      <c r="G81" s="29"/>
    </row>
    <row r="82" customFormat="false" ht="17.25" hidden="false" customHeight="true" outlineLevel="0" collapsed="false">
      <c r="A82" s="7" t="s">
        <v>191</v>
      </c>
      <c r="B82" s="7"/>
      <c r="C82" s="33"/>
      <c r="D82" s="33"/>
      <c r="E82" s="33"/>
      <c r="F82" s="33"/>
      <c r="G82" s="33"/>
    </row>
    <row r="83" customFormat="false" ht="14.25" hidden="false" customHeight="true" outlineLevel="0" collapsed="false">
      <c r="A83" s="10" t="s">
        <v>55</v>
      </c>
      <c r="B83" s="10" t="s">
        <v>99</v>
      </c>
      <c r="C83" s="34" t="n">
        <f aca="false">C8</f>
        <v>2025</v>
      </c>
      <c r="D83" s="34" t="n">
        <f aca="false">D8</f>
        <v>2024</v>
      </c>
      <c r="E83" s="35" t="s">
        <v>100</v>
      </c>
      <c r="F83" s="35" t="s">
        <v>101</v>
      </c>
      <c r="G83" s="35" t="s">
        <v>192</v>
      </c>
    </row>
    <row r="84" customFormat="false" ht="14.25" hidden="false" customHeight="true" outlineLevel="0" collapsed="false">
      <c r="A84" s="47" t="s">
        <v>193</v>
      </c>
      <c r="B84" s="48" t="s">
        <v>194</v>
      </c>
      <c r="C84" s="49" t="n">
        <f aca="false">C55</f>
        <v>700000</v>
      </c>
      <c r="D84" s="49" t="n">
        <f aca="false">D55</f>
        <v>650000</v>
      </c>
      <c r="E84" s="49" t="n">
        <f aca="false">C84-D84</f>
        <v>50000</v>
      </c>
      <c r="F84" s="50" t="n">
        <f aca="false">IF(D84=0,"",E84/ABS(D84))</f>
        <v>0.0769230769230769</v>
      </c>
      <c r="G84" s="50" t="s">
        <v>195</v>
      </c>
    </row>
    <row r="85" customFormat="false" ht="14.25" hidden="false" customHeight="true" outlineLevel="0" collapsed="false">
      <c r="A85" s="47" t="s">
        <v>196</v>
      </c>
      <c r="B85" s="48" t="s">
        <v>197</v>
      </c>
      <c r="C85" s="49" t="n">
        <f aca="false">C41</f>
        <v>470000</v>
      </c>
      <c r="D85" s="49" t="n">
        <f aca="false">D41</f>
        <v>420000</v>
      </c>
      <c r="E85" s="49" t="n">
        <f aca="false">C85-D85</f>
        <v>50000</v>
      </c>
      <c r="F85" s="50" t="n">
        <f aca="false">IF(D85=0,"",E85/ABS(D85))</f>
        <v>0.119047619047619</v>
      </c>
      <c r="G85" s="50" t="s">
        <v>195</v>
      </c>
    </row>
    <row r="86" customFormat="false" ht="14.25" hidden="false" customHeight="true" outlineLevel="0" collapsed="false">
      <c r="A86" s="47" t="s">
        <v>198</v>
      </c>
      <c r="B86" s="48" t="s">
        <v>199</v>
      </c>
      <c r="C86" s="49" t="n">
        <f aca="false">C48</f>
        <v>10000</v>
      </c>
      <c r="D86" s="49" t="n">
        <f aca="false">D48</f>
        <v>15000</v>
      </c>
      <c r="E86" s="49" t="n">
        <f aca="false">C86-D86</f>
        <v>-5000</v>
      </c>
      <c r="F86" s="50" t="n">
        <f aca="false">IF(D86=0,"",E86/ABS(D86))</f>
        <v>-0.333333333333333</v>
      </c>
      <c r="G86" s="50" t="s">
        <v>195</v>
      </c>
    </row>
    <row r="87" customFormat="false" ht="14.25" hidden="false" customHeight="true" outlineLevel="0" collapsed="false">
      <c r="A87" s="47" t="s">
        <v>200</v>
      </c>
      <c r="B87" s="48" t="s">
        <v>201</v>
      </c>
      <c r="C87" s="49" t="n">
        <f aca="false">C49</f>
        <v>110000</v>
      </c>
      <c r="D87" s="49" t="n">
        <f aca="false">D49</f>
        <v>120000</v>
      </c>
      <c r="E87" s="49" t="n">
        <f aca="false">C87-D87</f>
        <v>-10000</v>
      </c>
      <c r="F87" s="50" t="n">
        <f aca="false">IF(D87=0,"",E87/ABS(D87))</f>
        <v>-0.0833333333333333</v>
      </c>
      <c r="G87" s="50" t="s">
        <v>195</v>
      </c>
    </row>
    <row r="88" customFormat="false" ht="14.25" hidden="false" customHeight="true" outlineLevel="0" collapsed="false">
      <c r="A88" s="47" t="s">
        <v>202</v>
      </c>
      <c r="B88" s="48" t="s">
        <v>203</v>
      </c>
      <c r="C88" s="49" t="n">
        <f aca="false">C47</f>
        <v>40000</v>
      </c>
      <c r="D88" s="49" t="n">
        <f aca="false">D47</f>
        <v>30000</v>
      </c>
      <c r="E88" s="49" t="n">
        <f aca="false">C88-D88</f>
        <v>10000</v>
      </c>
      <c r="F88" s="50" t="n">
        <f aca="false">IF(D88=0,"",E88/ABS(D88))</f>
        <v>0.333333333333333</v>
      </c>
      <c r="G88" s="50" t="s">
        <v>195</v>
      </c>
    </row>
    <row r="89" customFormat="false" ht="14.25" hidden="false" customHeight="true" outlineLevel="0" collapsed="false">
      <c r="A89" s="47" t="s">
        <v>204</v>
      </c>
      <c r="B89" s="48" t="s">
        <v>205</v>
      </c>
      <c r="C89" s="49" t="n">
        <f aca="false">C52</f>
        <v>710000</v>
      </c>
      <c r="D89" s="49" t="n">
        <f aca="false">D52</f>
        <v>600000</v>
      </c>
      <c r="E89" s="49" t="n">
        <f aca="false">C89-D89</f>
        <v>110000</v>
      </c>
      <c r="F89" s="50" t="n">
        <f aca="false">IF(D89=0,"",E89/ABS(D89))</f>
        <v>0.183333333333333</v>
      </c>
      <c r="G89" s="50" t="s">
        <v>195</v>
      </c>
    </row>
    <row r="90" customFormat="false" ht="14.25" hidden="false" customHeight="true" outlineLevel="0" collapsed="false">
      <c r="A90" s="47" t="s">
        <v>206</v>
      </c>
      <c r="B90" s="48" t="s">
        <v>207</v>
      </c>
      <c r="C90" s="49" t="n">
        <f aca="false">G20</f>
        <v>50000</v>
      </c>
      <c r="D90" s="49" t="n">
        <f aca="false">F20</f>
        <v>50000</v>
      </c>
      <c r="E90" s="49" t="n">
        <f aca="false">C90-D90</f>
        <v>0</v>
      </c>
      <c r="F90" s="50" t="n">
        <f aca="false">IF(D90=0,"",E90/ABS(D90))</f>
        <v>0</v>
      </c>
      <c r="G90" s="50" t="s">
        <v>208</v>
      </c>
    </row>
    <row r="91" customFormat="false" ht="14.25" hidden="false" customHeight="true" outlineLevel="0" collapsed="false">
      <c r="A91" s="47" t="s">
        <v>209</v>
      </c>
      <c r="B91" s="48" t="s">
        <v>210</v>
      </c>
      <c r="C91" s="49" t="n">
        <f aca="false">G21</f>
        <v>20000</v>
      </c>
      <c r="D91" s="49" t="n">
        <f aca="false">F21</f>
        <v>30000</v>
      </c>
      <c r="E91" s="49" t="n">
        <f aca="false">C91-D91</f>
        <v>-10000</v>
      </c>
      <c r="F91" s="50" t="n">
        <f aca="false">IF(D91=0,"",E91/ABS(D91))</f>
        <v>-0.333333333333333</v>
      </c>
      <c r="G91" s="50" t="s">
        <v>208</v>
      </c>
    </row>
    <row r="92" customFormat="false" ht="14.25" hidden="false" customHeight="true" outlineLevel="0" collapsed="false">
      <c r="A92" s="47" t="s">
        <v>211</v>
      </c>
      <c r="B92" s="48" t="s">
        <v>212</v>
      </c>
      <c r="C92" s="49" t="n">
        <f aca="false">G22</f>
        <v>40000</v>
      </c>
      <c r="D92" s="49" t="n">
        <f aca="false">F22</f>
        <v>60000</v>
      </c>
      <c r="E92" s="49" t="n">
        <f aca="false">C92-D92</f>
        <v>-20000</v>
      </c>
      <c r="F92" s="50" t="n">
        <f aca="false">IF(D92=0,"",E92/ABS(D92))</f>
        <v>-0.333333333333333</v>
      </c>
      <c r="G92" s="50" t="s">
        <v>208</v>
      </c>
    </row>
    <row r="93" customFormat="false" ht="14.25" hidden="false" customHeight="true" outlineLevel="0" collapsed="false">
      <c r="A93" s="47" t="s">
        <v>213</v>
      </c>
      <c r="B93" s="48" t="s">
        <v>214</v>
      </c>
      <c r="C93" s="49" t="n">
        <f aca="false">G12</f>
        <v>100000</v>
      </c>
      <c r="D93" s="49" t="n">
        <f aca="false">F12</f>
        <v>150000</v>
      </c>
      <c r="E93" s="49" t="n">
        <f aca="false">C93-D93</f>
        <v>-50000</v>
      </c>
      <c r="F93" s="50" t="n">
        <f aca="false">IF(D93=0,"",E93/ABS(D93))</f>
        <v>-0.333333333333333</v>
      </c>
      <c r="G93" s="50" t="s">
        <v>208</v>
      </c>
    </row>
    <row r="94" customFormat="false" ht="14.25" hidden="false" customHeight="true" outlineLevel="0" collapsed="false">
      <c r="A94" s="47" t="s">
        <v>215</v>
      </c>
      <c r="B94" s="48" t="s">
        <v>216</v>
      </c>
      <c r="C94" s="49" t="n">
        <f aca="false">G13</f>
        <v>50000</v>
      </c>
      <c r="D94" s="49" t="n">
        <f aca="false">F13</f>
        <v>-150000</v>
      </c>
      <c r="E94" s="49" t="n">
        <f aca="false">C94-D94</f>
        <v>200000</v>
      </c>
      <c r="F94" s="50" t="n">
        <f aca="false">IF(D94=0,"",E94/ABS(D94))</f>
        <v>1.33333333333333</v>
      </c>
      <c r="G94" s="50" t="s">
        <v>208</v>
      </c>
    </row>
    <row r="95" customFormat="false" ht="14.25" hidden="false" customHeight="true" outlineLevel="0" collapsed="false">
      <c r="A95" s="47" t="s">
        <v>217</v>
      </c>
      <c r="B95" s="48" t="s">
        <v>218</v>
      </c>
      <c r="C95" s="49" t="n">
        <f aca="false">G14</f>
        <v>40000</v>
      </c>
      <c r="D95" s="49" t="n">
        <f aca="false">F14</f>
        <v>80000</v>
      </c>
      <c r="E95" s="49" t="n">
        <f aca="false">C95-D95</f>
        <v>-40000</v>
      </c>
      <c r="F95" s="50" t="n">
        <f aca="false">IF(D95=0,"",E95/ABS(D95))</f>
        <v>-0.5</v>
      </c>
      <c r="G95" s="50" t="s">
        <v>208</v>
      </c>
    </row>
    <row r="96" customFormat="false" ht="14.25" hidden="false" customHeight="true" outlineLevel="0" collapsed="false">
      <c r="A96" s="47" t="s">
        <v>219</v>
      </c>
      <c r="B96" s="48" t="s">
        <v>220</v>
      </c>
      <c r="C96" s="49" t="n">
        <f aca="false">G15</f>
        <v>-10000</v>
      </c>
      <c r="D96" s="49" t="n">
        <f aca="false">F15</f>
        <v>20000</v>
      </c>
      <c r="E96" s="49" t="n">
        <f aca="false">C96-D96</f>
        <v>-30000</v>
      </c>
      <c r="F96" s="50" t="n">
        <f aca="false">IF(D96=0,"",E96/ABS(D96))</f>
        <v>-1.5</v>
      </c>
      <c r="G96" s="50" t="s">
        <v>208</v>
      </c>
    </row>
    <row r="97" customFormat="false" ht="14.25" hidden="false" customHeight="true" outlineLevel="0" collapsed="false">
      <c r="A97" s="47" t="s">
        <v>221</v>
      </c>
      <c r="B97" s="48" t="s">
        <v>222</v>
      </c>
      <c r="C97" s="49" t="n">
        <f aca="false">G16</f>
        <v>-10000</v>
      </c>
      <c r="D97" s="49" t="n">
        <f aca="false">F16</f>
        <v>-10000</v>
      </c>
      <c r="E97" s="49" t="n">
        <f aca="false">C97-D97</f>
        <v>0</v>
      </c>
      <c r="F97" s="50" t="n">
        <f aca="false">IF(D97=0,"",E97/ABS(D97))</f>
        <v>0</v>
      </c>
      <c r="G97" s="50" t="s">
        <v>208</v>
      </c>
    </row>
    <row r="98" customFormat="false" ht="14.25" hidden="false" customHeight="true" outlineLevel="0" collapsed="false">
      <c r="A98" s="47" t="s">
        <v>223</v>
      </c>
      <c r="B98" s="48" t="s">
        <v>224</v>
      </c>
      <c r="C98" s="49" t="n">
        <f aca="false">G24</f>
        <v>50000</v>
      </c>
      <c r="D98" s="49" t="n">
        <f aca="false">F24</f>
        <v>50000</v>
      </c>
      <c r="E98" s="49" t="n">
        <f aca="false">C98-D98</f>
        <v>0</v>
      </c>
      <c r="F98" s="50" t="n">
        <f aca="false">IF(D98=0,"",E98/ABS(D98))</f>
        <v>0</v>
      </c>
      <c r="G98" s="50" t="s">
        <v>208</v>
      </c>
    </row>
    <row r="99" customFormat="false" ht="14.25" hidden="false" customHeight="true" outlineLevel="0" collapsed="false">
      <c r="A99" s="47" t="s">
        <v>225</v>
      </c>
      <c r="B99" s="48" t="s">
        <v>226</v>
      </c>
      <c r="C99" s="49" t="n">
        <f aca="false">G25</f>
        <v>100000</v>
      </c>
      <c r="D99" s="49" t="n">
        <f aca="false">F25</f>
        <v>100000</v>
      </c>
      <c r="E99" s="49" t="n">
        <f aca="false">C99-D99</f>
        <v>0</v>
      </c>
      <c r="F99" s="50" t="n">
        <f aca="false">IF(D99=0,"",E99/ABS(D99))</f>
        <v>0</v>
      </c>
      <c r="G99" s="50" t="s">
        <v>208</v>
      </c>
    </row>
    <row r="100" customFormat="false" ht="14.25" hidden="false" customHeight="true" outlineLevel="0" collapsed="false">
      <c r="A100" s="47" t="s">
        <v>227</v>
      </c>
      <c r="B100" s="48" t="s">
        <v>228</v>
      </c>
      <c r="C100" s="49" t="n">
        <f aca="false">G26</f>
        <v>30000</v>
      </c>
      <c r="D100" s="49" t="n">
        <f aca="false">F26</f>
        <v>-60000</v>
      </c>
      <c r="E100" s="49" t="n">
        <f aca="false">C100-D100</f>
        <v>90000</v>
      </c>
      <c r="F100" s="50" t="n">
        <f aca="false">IF(D100=0,"",E100/ABS(D100))</f>
        <v>1.5</v>
      </c>
      <c r="G100" s="50" t="s">
        <v>208</v>
      </c>
    </row>
    <row r="101" customFormat="false" ht="14.25" hidden="false" customHeight="true" outlineLevel="0" collapsed="false">
      <c r="A101" s="47" t="s">
        <v>229</v>
      </c>
      <c r="B101" s="48" t="s">
        <v>230</v>
      </c>
      <c r="C101" s="49" t="n">
        <f aca="false">G27</f>
        <v>-10000</v>
      </c>
      <c r="D101" s="49" t="n">
        <f aca="false">F27</f>
        <v>0</v>
      </c>
      <c r="E101" s="49" t="n">
        <f aca="false">C101-D101</f>
        <v>-10000</v>
      </c>
      <c r="F101" s="50" t="str">
        <f aca="false">IF(D101=0,"",E101/ABS(D101))</f>
        <v/>
      </c>
      <c r="G101" s="50" t="s">
        <v>208</v>
      </c>
    </row>
    <row r="102" customFormat="false" ht="14.25" hidden="false" customHeight="true" outlineLevel="0" collapsed="false">
      <c r="A102" s="47" t="s">
        <v>231</v>
      </c>
      <c r="B102" s="48" t="s">
        <v>232</v>
      </c>
      <c r="C102" s="49" t="n">
        <f aca="false">G28</f>
        <v>-15000</v>
      </c>
      <c r="D102" s="49" t="n">
        <f aca="false">F28</f>
        <v>5000</v>
      </c>
      <c r="E102" s="49" t="n">
        <f aca="false">C102-D102</f>
        <v>-20000</v>
      </c>
      <c r="F102" s="50" t="n">
        <f aca="false">IF(D102=0,"",E102/ABS(D102))</f>
        <v>-4</v>
      </c>
      <c r="G102" s="50" t="s">
        <v>208</v>
      </c>
    </row>
    <row r="103" customFormat="false" ht="14.25" hidden="false" customHeight="true" outlineLevel="0" collapsed="false">
      <c r="A103" s="47" t="s">
        <v>233</v>
      </c>
      <c r="B103" s="48" t="s">
        <v>234</v>
      </c>
      <c r="C103" s="49" t="n">
        <f aca="false">D17</f>
        <v>1325000</v>
      </c>
      <c r="D103" s="49" t="n">
        <f aca="false">C17</f>
        <v>800000</v>
      </c>
      <c r="E103" s="49" t="n">
        <f aca="false">C103-D103</f>
        <v>525000</v>
      </c>
      <c r="F103" s="50" t="n">
        <f aca="false">IF(D103=0,"",E103/ABS(D103))</f>
        <v>0.65625</v>
      </c>
      <c r="G103" s="50" t="s">
        <v>208</v>
      </c>
    </row>
    <row r="104" customFormat="false" ht="14.25" hidden="false" customHeight="true" outlineLevel="0" collapsed="false">
      <c r="A104" s="47" t="s">
        <v>235</v>
      </c>
      <c r="B104" s="48" t="s">
        <v>236</v>
      </c>
      <c r="C104" s="49" t="n">
        <f aca="false">E17</f>
        <v>1702000</v>
      </c>
      <c r="D104" s="49" t="n">
        <f aca="false">D17</f>
        <v>1325000</v>
      </c>
      <c r="E104" s="49" t="n">
        <f aca="false">C104-D104</f>
        <v>377000</v>
      </c>
      <c r="F104" s="50" t="n">
        <f aca="false">IF(D104=0,"",E104/ABS(D104))</f>
        <v>0.284528301886792</v>
      </c>
      <c r="G104" s="50" t="s">
        <v>208</v>
      </c>
    </row>
    <row r="105" customFormat="false" ht="14.25" hidden="false" customHeight="true" outlineLevel="0" collapsed="false">
      <c r="A105" s="12"/>
      <c r="B105" s="12"/>
      <c r="C105" s="29"/>
      <c r="D105" s="29"/>
      <c r="E105" s="29"/>
      <c r="F105" s="29"/>
      <c r="G105" s="29"/>
    </row>
    <row r="106" customFormat="false" ht="14.25" hidden="false" customHeight="true" outlineLevel="0" collapsed="false">
      <c r="A106" s="12"/>
      <c r="B106" s="12"/>
      <c r="C106" s="29"/>
      <c r="D106" s="29"/>
      <c r="E106" s="29"/>
      <c r="F106" s="29"/>
      <c r="G106" s="29"/>
    </row>
  </sheetData>
  <sheetProtection sheet="true" password="cc53"/>
  <mergeCells count="2">
    <mergeCell ref="E1:F1"/>
    <mergeCell ref="I1:O1"/>
  </mergeCells>
  <hyperlinks>
    <hyperlink ref="E1" location="Anleitung!A1" display="zur Startseite"/>
  </hyperlinks>
  <printOptions headings="false" gridLines="false" gridLinesSet="true" horizontalCentered="false" verticalCentered="false"/>
  <pageMargins left="0.7" right="0.7" top="0.75" bottom="0.75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&amp;L&amp;9 Volker Kusch – Experte für Finanz- und Rechnungswesen&amp;R&amp;9 www.volkerkusch.de</oddHeader>
    <oddFooter>&amp;C&amp;8 Kapitalflussrechnung – Excel-Vorlage  |  Seite &amp;P von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37" activePane="bottomLeft" state="frozen"/>
      <selection pane="topLeft" activeCell="A1" activeCellId="0" sqref="A1"/>
      <selection pane="bottomLeft" activeCell="E1" activeCellId="0" sqref="E1"/>
    </sheetView>
  </sheetViews>
  <sheetFormatPr defaultColWidth="8.796875" defaultRowHeight="13.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51" width="16.5"/>
    <col collapsed="false" customWidth="true" hidden="false" outlineLevel="0" max="6" min="3" style="26" width="16"/>
    <col collapsed="false" customWidth="true" hidden="false" outlineLevel="0" max="7" min="7" style="1" width="28"/>
    <col collapsed="false" customWidth="true" hidden="false" outlineLevel="0" max="15" min="9" style="2" width="10"/>
  </cols>
  <sheetData>
    <row r="1" customFormat="false" ht="42" hidden="false" customHeight="true" outlineLevel="0" collapsed="false">
      <c r="A1" s="3" t="s">
        <v>0</v>
      </c>
      <c r="B1" s="52"/>
      <c r="C1" s="27"/>
      <c r="D1" s="27"/>
      <c r="E1" s="28" t="s">
        <v>49</v>
      </c>
      <c r="F1" s="28"/>
      <c r="G1" s="3"/>
      <c r="H1" s="5"/>
      <c r="I1" s="6" t="s">
        <v>1</v>
      </c>
      <c r="J1" s="6"/>
      <c r="K1" s="6"/>
      <c r="L1" s="6"/>
      <c r="M1" s="6"/>
      <c r="N1" s="6"/>
      <c r="O1" s="6"/>
    </row>
    <row r="2" customFormat="false" ht="28.5" hidden="false" customHeight="true" outlineLevel="0" collapsed="false">
      <c r="A2" s="10" t="s">
        <v>99</v>
      </c>
      <c r="B2" s="9" t="s">
        <v>237</v>
      </c>
      <c r="C2" s="34" t="n">
        <f aca="false">Eingabe!C8</f>
        <v>2025</v>
      </c>
      <c r="D2" s="34" t="n">
        <f aca="false">Eingabe!D8</f>
        <v>2024</v>
      </c>
      <c r="E2" s="35" t="s">
        <v>100</v>
      </c>
      <c r="F2" s="35" t="s">
        <v>101</v>
      </c>
      <c r="G2" s="10" t="s">
        <v>238</v>
      </c>
    </row>
    <row r="3" customFormat="false" ht="14.25" hidden="false" customHeight="true" outlineLevel="0" collapsed="false">
      <c r="A3" s="40"/>
      <c r="B3" s="53"/>
      <c r="C3" s="54"/>
      <c r="D3" s="54"/>
      <c r="E3" s="54"/>
      <c r="F3" s="54"/>
      <c r="G3" s="40"/>
    </row>
    <row r="4" customFormat="false" ht="17.25" hidden="false" customHeight="true" outlineLevel="0" collapsed="false">
      <c r="A4" s="55" t="s">
        <v>239</v>
      </c>
      <c r="B4" s="56"/>
      <c r="C4" s="57"/>
      <c r="D4" s="57"/>
      <c r="E4" s="57"/>
      <c r="F4" s="58"/>
      <c r="G4" s="55"/>
    </row>
    <row r="5" customFormat="false" ht="14.25" hidden="false" customHeight="true" outlineLevel="0" collapsed="false">
      <c r="A5" s="40" t="s">
        <v>194</v>
      </c>
      <c r="B5" s="59" t="s">
        <v>240</v>
      </c>
      <c r="C5" s="42" t="n">
        <f aca="false">Eingabe!C55</f>
        <v>700000</v>
      </c>
      <c r="D5" s="42" t="n">
        <f aca="false">Eingabe!D55</f>
        <v>650000</v>
      </c>
      <c r="E5" s="42" t="n">
        <f aca="false">C5-D5</f>
        <v>50000</v>
      </c>
      <c r="F5" s="43" t="n">
        <f aca="false">IF(D5=0,"",E5/ABS(D5))</f>
        <v>0.0769230769230769</v>
      </c>
      <c r="G5" s="40" t="s">
        <v>241</v>
      </c>
    </row>
    <row r="6" customFormat="false" ht="14.25" hidden="false" customHeight="true" outlineLevel="0" collapsed="false">
      <c r="A6" s="40" t="s">
        <v>242</v>
      </c>
      <c r="B6" s="59" t="s">
        <v>243</v>
      </c>
      <c r="C6" s="42" t="n">
        <f aca="false">Eingabe!C41</f>
        <v>470000</v>
      </c>
      <c r="D6" s="42" t="n">
        <f aca="false">Eingabe!D41</f>
        <v>420000</v>
      </c>
      <c r="E6" s="42" t="n">
        <f aca="false">C6-D6</f>
        <v>50000</v>
      </c>
      <c r="F6" s="43" t="n">
        <f aca="false">IF(D6=0,"",E6/ABS(D6))</f>
        <v>0.119047619047619</v>
      </c>
      <c r="G6" s="40" t="s">
        <v>241</v>
      </c>
    </row>
    <row r="7" customFormat="false" ht="14.25" hidden="false" customHeight="true" outlineLevel="0" collapsed="false">
      <c r="A7" s="40" t="s">
        <v>244</v>
      </c>
      <c r="B7" s="59" t="s">
        <v>245</v>
      </c>
      <c r="C7" s="42" t="n">
        <f aca="false">-Eingabe!C59</f>
        <v>-0</v>
      </c>
      <c r="D7" s="42" t="n">
        <f aca="false">-Eingabe!D59</f>
        <v>-0</v>
      </c>
      <c r="E7" s="42" t="n">
        <f aca="false">C7-D7</f>
        <v>0</v>
      </c>
      <c r="F7" s="43" t="str">
        <f aca="false">IF(D7=0,"",E7/ABS(D7))</f>
        <v/>
      </c>
      <c r="G7" s="40" t="s">
        <v>246</v>
      </c>
    </row>
    <row r="8" customFormat="false" ht="14.25" hidden="false" customHeight="true" outlineLevel="0" collapsed="false">
      <c r="A8" s="40" t="s">
        <v>247</v>
      </c>
      <c r="B8" s="59" t="s">
        <v>248</v>
      </c>
      <c r="C8" s="42" t="n">
        <f aca="false">Eingabe!C48</f>
        <v>10000</v>
      </c>
      <c r="D8" s="42" t="n">
        <f aca="false">Eingabe!D48</f>
        <v>15000</v>
      </c>
      <c r="E8" s="42" t="n">
        <f aca="false">C8-D8</f>
        <v>-5000</v>
      </c>
      <c r="F8" s="43" t="n">
        <f aca="false">IF(D8=0,"",E8/ABS(D8))</f>
        <v>-0.333333333333333</v>
      </c>
      <c r="G8" s="40" t="s">
        <v>241</v>
      </c>
    </row>
    <row r="9" customFormat="false" ht="14.25" hidden="false" customHeight="true" outlineLevel="0" collapsed="false">
      <c r="A9" s="40" t="s">
        <v>249</v>
      </c>
      <c r="B9" s="59" t="s">
        <v>250</v>
      </c>
      <c r="C9" s="42" t="n">
        <f aca="false">-Eingabe!C60</f>
        <v>-0</v>
      </c>
      <c r="D9" s="42" t="n">
        <f aca="false">-Eingabe!D60</f>
        <v>-0</v>
      </c>
      <c r="E9" s="42" t="n">
        <f aca="false">C9-D9</f>
        <v>0</v>
      </c>
      <c r="F9" s="43" t="str">
        <f aca="false">IF(D9=0,"",E9/ABS(D9))</f>
        <v/>
      </c>
      <c r="G9" s="40" t="s">
        <v>246</v>
      </c>
    </row>
    <row r="10" customFormat="false" ht="14.25" hidden="false" customHeight="true" outlineLevel="0" collapsed="false">
      <c r="A10" s="40" t="s">
        <v>251</v>
      </c>
      <c r="B10" s="59" t="s">
        <v>252</v>
      </c>
      <c r="C10" s="42" t="n">
        <f aca="false">-Eingabe!C61</f>
        <v>-65000</v>
      </c>
      <c r="D10" s="42" t="n">
        <f aca="false">-Eingabe!D61</f>
        <v>-35000</v>
      </c>
      <c r="E10" s="42" t="n">
        <f aca="false">C10-D10</f>
        <v>-30000</v>
      </c>
      <c r="F10" s="43" t="n">
        <f aca="false">IF(D10=0,"",E10/ABS(D10))</f>
        <v>-0.857142857142857</v>
      </c>
      <c r="G10" s="40" t="s">
        <v>246</v>
      </c>
    </row>
    <row r="11" customFormat="false" ht="14.25" hidden="false" customHeight="true" outlineLevel="0" collapsed="false">
      <c r="A11" s="40" t="s">
        <v>253</v>
      </c>
      <c r="B11" s="59" t="s">
        <v>254</v>
      </c>
      <c r="C11" s="42" t="n">
        <f aca="false">Eingabe!C62</f>
        <v>10000</v>
      </c>
      <c r="D11" s="42" t="n">
        <f aca="false">Eingabe!D62</f>
        <v>0</v>
      </c>
      <c r="E11" s="42" t="n">
        <f aca="false">C11-D11</f>
        <v>10000</v>
      </c>
      <c r="F11" s="43" t="str">
        <f aca="false">IF(D11=0,"",E11/ABS(D11))</f>
        <v/>
      </c>
      <c r="G11" s="40" t="s">
        <v>246</v>
      </c>
    </row>
    <row r="12" customFormat="false" ht="14.25" hidden="false" customHeight="true" outlineLevel="0" collapsed="false">
      <c r="A12" s="40" t="s">
        <v>255</v>
      </c>
      <c r="B12" s="59" t="s">
        <v>256</v>
      </c>
      <c r="C12" s="42" t="n">
        <f aca="false">Eingabe!C49</f>
        <v>110000</v>
      </c>
      <c r="D12" s="42" t="n">
        <f aca="false">Eingabe!D49</f>
        <v>120000</v>
      </c>
      <c r="E12" s="42" t="n">
        <f aca="false">C12-D12</f>
        <v>-10000</v>
      </c>
      <c r="F12" s="43" t="n">
        <f aca="false">IF(D12=0,"",E12/ABS(D12))</f>
        <v>-0.0833333333333333</v>
      </c>
      <c r="G12" s="40" t="s">
        <v>241</v>
      </c>
    </row>
    <row r="13" customFormat="false" ht="14.25" hidden="false" customHeight="true" outlineLevel="0" collapsed="false">
      <c r="A13" s="40" t="s">
        <v>257</v>
      </c>
      <c r="B13" s="59" t="s">
        <v>258</v>
      </c>
      <c r="C13" s="42" t="n">
        <f aca="false">-Eingabe!C47</f>
        <v>-40000</v>
      </c>
      <c r="D13" s="42" t="n">
        <f aca="false">-Eingabe!D47</f>
        <v>-30000</v>
      </c>
      <c r="E13" s="42" t="n">
        <f aca="false">C13-D13</f>
        <v>-10000</v>
      </c>
      <c r="F13" s="43" t="n">
        <f aca="false">IF(D13=0,"",E13/ABS(D13))</f>
        <v>-0.333333333333333</v>
      </c>
      <c r="G13" s="40" t="s">
        <v>241</v>
      </c>
    </row>
    <row r="14" customFormat="false" ht="14.25" hidden="false" customHeight="true" outlineLevel="0" collapsed="false">
      <c r="A14" s="40" t="s">
        <v>259</v>
      </c>
      <c r="B14" s="59" t="s">
        <v>260</v>
      </c>
      <c r="C14" s="42" t="n">
        <f aca="false">Eingabe!C52</f>
        <v>710000</v>
      </c>
      <c r="D14" s="42" t="n">
        <f aca="false">Eingabe!D52</f>
        <v>600000</v>
      </c>
      <c r="E14" s="42" t="n">
        <f aca="false">C14-D14</f>
        <v>110000</v>
      </c>
      <c r="F14" s="43" t="n">
        <f aca="false">IF(D14=0,"",E14/ABS(D14))</f>
        <v>0.183333333333333</v>
      </c>
      <c r="G14" s="40" t="s">
        <v>241</v>
      </c>
    </row>
    <row r="15" customFormat="false" ht="14.25" hidden="false" customHeight="true" outlineLevel="0" collapsed="false">
      <c r="A15" s="40" t="s">
        <v>261</v>
      </c>
      <c r="B15" s="59" t="s">
        <v>262</v>
      </c>
      <c r="C15" s="42" t="n">
        <f aca="false">Eingabe!C63</f>
        <v>25000</v>
      </c>
      <c r="D15" s="42" t="n">
        <f aca="false">Eingabe!D63</f>
        <v>20000</v>
      </c>
      <c r="E15" s="42" t="n">
        <f aca="false">C15-D15</f>
        <v>5000</v>
      </c>
      <c r="F15" s="43" t="n">
        <f aca="false">IF(D15=0,"",E15/ABS(D15))</f>
        <v>0.25</v>
      </c>
      <c r="G15" s="40" t="s">
        <v>246</v>
      </c>
    </row>
    <row r="16" customFormat="false" ht="14.25" hidden="false" customHeight="true" outlineLevel="0" collapsed="false">
      <c r="A16" s="40" t="s">
        <v>263</v>
      </c>
      <c r="B16" s="59" t="s">
        <v>264</v>
      </c>
      <c r="C16" s="42" t="n">
        <f aca="false">-Eingabe!C64</f>
        <v>-15000</v>
      </c>
      <c r="D16" s="42" t="n">
        <f aca="false">-Eingabe!D64</f>
        <v>-10000</v>
      </c>
      <c r="E16" s="42" t="n">
        <f aca="false">C16-D16</f>
        <v>-5000</v>
      </c>
      <c r="F16" s="43" t="n">
        <f aca="false">IF(D16=0,"",E16/ABS(D16))</f>
        <v>-0.5</v>
      </c>
      <c r="G16" s="40" t="s">
        <v>246</v>
      </c>
    </row>
    <row r="17" customFormat="false" ht="14.25" hidden="false" customHeight="true" outlineLevel="0" collapsed="false">
      <c r="A17" s="40" t="s">
        <v>265</v>
      </c>
      <c r="B17" s="59" t="s">
        <v>266</v>
      </c>
      <c r="C17" s="42" t="n">
        <f aca="false">Eingabe!G20</f>
        <v>50000</v>
      </c>
      <c r="D17" s="42" t="n">
        <f aca="false">Eingabe!F20</f>
        <v>50000</v>
      </c>
      <c r="E17" s="42" t="n">
        <f aca="false">C17-D17</f>
        <v>0</v>
      </c>
      <c r="F17" s="43" t="n">
        <f aca="false">IF(D17=0,"",E17/ABS(D17))</f>
        <v>0</v>
      </c>
      <c r="G17" s="40" t="s">
        <v>267</v>
      </c>
    </row>
    <row r="18" customFormat="false" ht="14.25" hidden="false" customHeight="true" outlineLevel="0" collapsed="false">
      <c r="A18" s="40" t="s">
        <v>268</v>
      </c>
      <c r="B18" s="59" t="s">
        <v>269</v>
      </c>
      <c r="C18" s="42" t="n">
        <f aca="false">Eingabe!G21</f>
        <v>20000</v>
      </c>
      <c r="D18" s="42" t="n">
        <f aca="false">Eingabe!F21</f>
        <v>30000</v>
      </c>
      <c r="E18" s="42" t="n">
        <f aca="false">C18-D18</f>
        <v>-10000</v>
      </c>
      <c r="F18" s="43" t="n">
        <f aca="false">IF(D18=0,"",E18/ABS(D18))</f>
        <v>-0.333333333333333</v>
      </c>
      <c r="G18" s="40" t="s">
        <v>267</v>
      </c>
    </row>
    <row r="19" customFormat="false" ht="14.25" hidden="false" customHeight="true" outlineLevel="0" collapsed="false">
      <c r="A19" s="40" t="s">
        <v>270</v>
      </c>
      <c r="B19" s="59" t="s">
        <v>271</v>
      </c>
      <c r="C19" s="42" t="n">
        <f aca="false">Eingabe!G22</f>
        <v>40000</v>
      </c>
      <c r="D19" s="42" t="n">
        <f aca="false">Eingabe!F22</f>
        <v>60000</v>
      </c>
      <c r="E19" s="42" t="n">
        <f aca="false">C19-D19</f>
        <v>-20000</v>
      </c>
      <c r="F19" s="43" t="n">
        <f aca="false">IF(D19=0,"",E19/ABS(D19))</f>
        <v>-0.333333333333333</v>
      </c>
      <c r="G19" s="40" t="s">
        <v>267</v>
      </c>
    </row>
    <row r="20" customFormat="false" ht="14.25" hidden="false" customHeight="true" outlineLevel="0" collapsed="false">
      <c r="A20" s="40" t="s">
        <v>272</v>
      </c>
      <c r="B20" s="59" t="s">
        <v>273</v>
      </c>
      <c r="C20" s="42" t="n">
        <f aca="false">-Eingabe!G12</f>
        <v>-100000</v>
      </c>
      <c r="D20" s="42" t="n">
        <f aca="false">-Eingabe!F12</f>
        <v>-150000</v>
      </c>
      <c r="E20" s="42" t="n">
        <f aca="false">C20-D20</f>
        <v>50000</v>
      </c>
      <c r="F20" s="43" t="n">
        <f aca="false">IF(D20=0,"",E20/ABS(D20))</f>
        <v>0.333333333333333</v>
      </c>
      <c r="G20" s="40" t="s">
        <v>267</v>
      </c>
    </row>
    <row r="21" customFormat="false" ht="14.25" hidden="false" customHeight="true" outlineLevel="0" collapsed="false">
      <c r="A21" s="40" t="s">
        <v>274</v>
      </c>
      <c r="B21" s="59" t="s">
        <v>275</v>
      </c>
      <c r="C21" s="42" t="n">
        <f aca="false">-Eingabe!G13</f>
        <v>-50000</v>
      </c>
      <c r="D21" s="42" t="n">
        <f aca="false">-Eingabe!F13</f>
        <v>150000</v>
      </c>
      <c r="E21" s="42" t="n">
        <f aca="false">C21-D21</f>
        <v>-200000</v>
      </c>
      <c r="F21" s="43" t="n">
        <f aca="false">IF(D21=0,"",E21/ABS(D21))</f>
        <v>-1.33333333333333</v>
      </c>
      <c r="G21" s="40" t="s">
        <v>267</v>
      </c>
    </row>
    <row r="22" customFormat="false" ht="14.25" hidden="false" customHeight="true" outlineLevel="0" collapsed="false">
      <c r="A22" s="40" t="s">
        <v>276</v>
      </c>
      <c r="B22" s="59" t="s">
        <v>277</v>
      </c>
      <c r="C22" s="42" t="n">
        <f aca="false">-Eingabe!G14</f>
        <v>-40000</v>
      </c>
      <c r="D22" s="42" t="n">
        <f aca="false">-Eingabe!F14</f>
        <v>-80000</v>
      </c>
      <c r="E22" s="42" t="n">
        <f aca="false">C22-D22</f>
        <v>40000</v>
      </c>
      <c r="F22" s="43" t="n">
        <f aca="false">IF(D22=0,"",E22/ABS(D22))</f>
        <v>0.5</v>
      </c>
      <c r="G22" s="40" t="s">
        <v>267</v>
      </c>
    </row>
    <row r="23" customFormat="false" ht="14.25" hidden="false" customHeight="true" outlineLevel="0" collapsed="false">
      <c r="A23" s="40" t="s">
        <v>278</v>
      </c>
      <c r="B23" s="59" t="s">
        <v>279</v>
      </c>
      <c r="C23" s="42" t="n">
        <f aca="false">-Eingabe!G15</f>
        <v>10000</v>
      </c>
      <c r="D23" s="42" t="n">
        <f aca="false">-Eingabe!F15</f>
        <v>-20000</v>
      </c>
      <c r="E23" s="42" t="n">
        <f aca="false">C23-D23</f>
        <v>30000</v>
      </c>
      <c r="F23" s="43" t="n">
        <f aca="false">IF(D23=0,"",E23/ABS(D23))</f>
        <v>1.5</v>
      </c>
      <c r="G23" s="40" t="s">
        <v>267</v>
      </c>
    </row>
    <row r="24" customFormat="false" ht="14.25" hidden="false" customHeight="true" outlineLevel="0" collapsed="false">
      <c r="A24" s="40" t="s">
        <v>280</v>
      </c>
      <c r="B24" s="59" t="s">
        <v>281</v>
      </c>
      <c r="C24" s="42" t="n">
        <f aca="false">-Eingabe!G16</f>
        <v>10000</v>
      </c>
      <c r="D24" s="42" t="n">
        <f aca="false">-Eingabe!F16</f>
        <v>10000</v>
      </c>
      <c r="E24" s="42" t="n">
        <f aca="false">C24-D24</f>
        <v>0</v>
      </c>
      <c r="F24" s="43" t="n">
        <f aca="false">IF(D24=0,"",E24/ABS(D24))</f>
        <v>0</v>
      </c>
      <c r="G24" s="40" t="s">
        <v>267</v>
      </c>
    </row>
    <row r="25" customFormat="false" ht="14.25" hidden="false" customHeight="true" outlineLevel="0" collapsed="false">
      <c r="A25" s="40" t="s">
        <v>282</v>
      </c>
      <c r="B25" s="59" t="s">
        <v>283</v>
      </c>
      <c r="C25" s="42" t="n">
        <f aca="false">Eingabe!G24</f>
        <v>50000</v>
      </c>
      <c r="D25" s="42" t="n">
        <f aca="false">Eingabe!F24</f>
        <v>50000</v>
      </c>
      <c r="E25" s="42" t="n">
        <f aca="false">C25-D25</f>
        <v>0</v>
      </c>
      <c r="F25" s="43" t="n">
        <f aca="false">IF(D25=0,"",E25/ABS(D25))</f>
        <v>0</v>
      </c>
      <c r="G25" s="40" t="s">
        <v>267</v>
      </c>
    </row>
    <row r="26" customFormat="false" ht="14.25" hidden="false" customHeight="true" outlineLevel="0" collapsed="false">
      <c r="A26" s="40" t="s">
        <v>284</v>
      </c>
      <c r="B26" s="59" t="s">
        <v>285</v>
      </c>
      <c r="C26" s="42" t="n">
        <f aca="false">Eingabe!G25</f>
        <v>100000</v>
      </c>
      <c r="D26" s="42" t="n">
        <f aca="false">Eingabe!F25</f>
        <v>100000</v>
      </c>
      <c r="E26" s="42" t="n">
        <f aca="false">C26-D26</f>
        <v>0</v>
      </c>
      <c r="F26" s="43" t="n">
        <f aca="false">IF(D26=0,"",E26/ABS(D26))</f>
        <v>0</v>
      </c>
      <c r="G26" s="40" t="s">
        <v>267</v>
      </c>
    </row>
    <row r="27" customFormat="false" ht="14.25" hidden="false" customHeight="true" outlineLevel="0" collapsed="false">
      <c r="A27" s="40" t="s">
        <v>286</v>
      </c>
      <c r="B27" s="59" t="s">
        <v>287</v>
      </c>
      <c r="C27" s="42" t="n">
        <f aca="false">Eingabe!G26</f>
        <v>30000</v>
      </c>
      <c r="D27" s="42" t="n">
        <f aca="false">Eingabe!F26</f>
        <v>-60000</v>
      </c>
      <c r="E27" s="42" t="n">
        <f aca="false">C27-D27</f>
        <v>90000</v>
      </c>
      <c r="F27" s="43" t="n">
        <f aca="false">IF(D27=0,"",E27/ABS(D27))</f>
        <v>1.5</v>
      </c>
      <c r="G27" s="40" t="s">
        <v>267</v>
      </c>
    </row>
    <row r="28" customFormat="false" ht="14.25" hidden="false" customHeight="true" outlineLevel="0" collapsed="false">
      <c r="A28" s="40" t="s">
        <v>288</v>
      </c>
      <c r="B28" s="59" t="s">
        <v>289</v>
      </c>
      <c r="C28" s="42" t="n">
        <f aca="false">Eingabe!G27</f>
        <v>-10000</v>
      </c>
      <c r="D28" s="42" t="n">
        <f aca="false">Eingabe!F27</f>
        <v>0</v>
      </c>
      <c r="E28" s="42" t="n">
        <f aca="false">C28-D28</f>
        <v>-10000</v>
      </c>
      <c r="F28" s="43" t="str">
        <f aca="false">IF(D28=0,"",E28/ABS(D28))</f>
        <v/>
      </c>
      <c r="G28" s="40" t="s">
        <v>267</v>
      </c>
    </row>
    <row r="29" customFormat="false" ht="14.25" hidden="false" customHeight="true" outlineLevel="0" collapsed="false">
      <c r="A29" s="40" t="s">
        <v>290</v>
      </c>
      <c r="B29" s="59" t="s">
        <v>291</v>
      </c>
      <c r="C29" s="42" t="n">
        <f aca="false">Eingabe!G28</f>
        <v>-15000</v>
      </c>
      <c r="D29" s="42" t="n">
        <f aca="false">Eingabe!F28</f>
        <v>5000</v>
      </c>
      <c r="E29" s="42" t="n">
        <f aca="false">C29-D29</f>
        <v>-20000</v>
      </c>
      <c r="F29" s="43" t="n">
        <f aca="false">IF(D29=0,"",E29/ABS(D29))</f>
        <v>-4</v>
      </c>
      <c r="G29" s="40" t="s">
        <v>267</v>
      </c>
    </row>
    <row r="30" customFormat="false" ht="14.25" hidden="false" customHeight="true" outlineLevel="0" collapsed="false">
      <c r="A30" s="40" t="s">
        <v>292</v>
      </c>
      <c r="B30" s="59" t="s">
        <v>293</v>
      </c>
      <c r="C30" s="42" t="n">
        <f aca="false">-Eingabe!C77</f>
        <v>-675000</v>
      </c>
      <c r="D30" s="42" t="n">
        <f aca="false">-Eingabe!D77</f>
        <v>-550000</v>
      </c>
      <c r="E30" s="42" t="n">
        <f aca="false">C30-D30</f>
        <v>-125000</v>
      </c>
      <c r="F30" s="43" t="n">
        <f aca="false">IF(D30=0,"",E30/ABS(D30))</f>
        <v>-0.227272727272727</v>
      </c>
      <c r="G30" s="40" t="s">
        <v>246</v>
      </c>
    </row>
    <row r="31" customFormat="false" ht="14.25" hidden="false" customHeight="true" outlineLevel="0" collapsed="false">
      <c r="A31" s="40" t="s">
        <v>294</v>
      </c>
      <c r="B31" s="59" t="s">
        <v>295</v>
      </c>
      <c r="C31" s="42" t="n">
        <f aca="false">Eingabe!C78</f>
        <v>0</v>
      </c>
      <c r="D31" s="42" t="n">
        <f aca="false">Eingabe!D78</f>
        <v>0</v>
      </c>
      <c r="E31" s="42" t="n">
        <f aca="false">C31-D31</f>
        <v>0</v>
      </c>
      <c r="F31" s="43" t="str">
        <f aca="false">IF(D31=0,"",E31/ABS(D31))</f>
        <v/>
      </c>
      <c r="G31" s="40" t="s">
        <v>246</v>
      </c>
    </row>
    <row r="32" customFormat="false" ht="14.25" hidden="false" customHeight="true" outlineLevel="0" collapsed="false">
      <c r="A32" s="60" t="s">
        <v>296</v>
      </c>
      <c r="B32" s="61"/>
      <c r="C32" s="62" t="n">
        <f aca="false">SUM(C5:C31)</f>
        <v>1335000</v>
      </c>
      <c r="D32" s="62" t="n">
        <f aca="false">SUM(D5:D31)</f>
        <v>1345000</v>
      </c>
      <c r="E32" s="62" t="n">
        <f aca="false">C32-D32</f>
        <v>-10000</v>
      </c>
      <c r="F32" s="63" t="n">
        <f aca="false">IF(D32=0,"",E32/ABS(D32))</f>
        <v>-0.00743494423791822</v>
      </c>
      <c r="G32" s="60"/>
    </row>
    <row r="33" customFormat="false" ht="14.25" hidden="false" customHeight="true" outlineLevel="0" collapsed="false">
      <c r="A33" s="40"/>
      <c r="B33" s="59"/>
      <c r="C33" s="42"/>
      <c r="D33" s="42"/>
      <c r="E33" s="42"/>
      <c r="F33" s="43"/>
      <c r="G33" s="40"/>
    </row>
    <row r="34" customFormat="false" ht="17.25" hidden="false" customHeight="true" outlineLevel="0" collapsed="false">
      <c r="A34" s="55" t="s">
        <v>297</v>
      </c>
      <c r="B34" s="56"/>
      <c r="C34" s="57"/>
      <c r="D34" s="57"/>
      <c r="E34" s="57"/>
      <c r="F34" s="58"/>
      <c r="G34" s="55"/>
    </row>
    <row r="35" customFormat="false" ht="14.25" hidden="false" customHeight="true" outlineLevel="0" collapsed="false">
      <c r="A35" s="40" t="s">
        <v>298</v>
      </c>
      <c r="B35" s="59" t="s">
        <v>299</v>
      </c>
      <c r="C35" s="42" t="n">
        <f aca="false">-Eingabe!C65</f>
        <v>-60000</v>
      </c>
      <c r="D35" s="42" t="n">
        <f aca="false">-Eingabe!D65</f>
        <v>-50000</v>
      </c>
      <c r="E35" s="42" t="n">
        <f aca="false">C35-D35</f>
        <v>-10000</v>
      </c>
      <c r="F35" s="43" t="n">
        <f aca="false">IF(D35=0,"",E35/ABS(D35))</f>
        <v>-0.2</v>
      </c>
      <c r="G35" s="40" t="s">
        <v>300</v>
      </c>
    </row>
    <row r="36" customFormat="false" ht="14.25" hidden="false" customHeight="true" outlineLevel="0" collapsed="false">
      <c r="A36" s="40" t="s">
        <v>301</v>
      </c>
      <c r="B36" s="59" t="s">
        <v>302</v>
      </c>
      <c r="C36" s="42" t="n">
        <f aca="false">-Eingabe!C66</f>
        <v>-750000</v>
      </c>
      <c r="D36" s="42" t="n">
        <f aca="false">-Eingabe!D66</f>
        <v>-700000</v>
      </c>
      <c r="E36" s="42" t="n">
        <f aca="false">C36-D36</f>
        <v>-50000</v>
      </c>
      <c r="F36" s="43" t="n">
        <f aca="false">IF(D36=0,"",E36/ABS(D36))</f>
        <v>-0.0714285714285714</v>
      </c>
      <c r="G36" s="40" t="s">
        <v>300</v>
      </c>
    </row>
    <row r="37" customFormat="false" ht="14.25" hidden="false" customHeight="true" outlineLevel="0" collapsed="false">
      <c r="A37" s="40" t="s">
        <v>303</v>
      </c>
      <c r="B37" s="59" t="s">
        <v>304</v>
      </c>
      <c r="C37" s="42" t="n">
        <f aca="false">-Eingabe!C67</f>
        <v>-60000</v>
      </c>
      <c r="D37" s="42" t="n">
        <f aca="false">-Eingabe!D67</f>
        <v>-100000</v>
      </c>
      <c r="E37" s="42" t="n">
        <f aca="false">C37-D37</f>
        <v>40000</v>
      </c>
      <c r="F37" s="43" t="n">
        <f aca="false">IF(D37=0,"",E37/ABS(D37))</f>
        <v>0.4</v>
      </c>
      <c r="G37" s="40" t="s">
        <v>300</v>
      </c>
    </row>
    <row r="38" customFormat="false" ht="14.25" hidden="false" customHeight="true" outlineLevel="0" collapsed="false">
      <c r="A38" s="40" t="s">
        <v>305</v>
      </c>
      <c r="B38" s="59" t="s">
        <v>306</v>
      </c>
      <c r="C38" s="42" t="n">
        <f aca="false">Eingabe!C68</f>
        <v>25000</v>
      </c>
      <c r="D38" s="42" t="n">
        <f aca="false">Eingabe!D68</f>
        <v>20000</v>
      </c>
      <c r="E38" s="42" t="n">
        <f aca="false">C38-D38</f>
        <v>5000</v>
      </c>
      <c r="F38" s="43" t="n">
        <f aca="false">IF(D38=0,"",E38/ABS(D38))</f>
        <v>0.25</v>
      </c>
      <c r="G38" s="40" t="s">
        <v>300</v>
      </c>
    </row>
    <row r="39" customFormat="false" ht="14.25" hidden="false" customHeight="true" outlineLevel="0" collapsed="false">
      <c r="A39" s="40" t="s">
        <v>307</v>
      </c>
      <c r="B39" s="59" t="s">
        <v>308</v>
      </c>
      <c r="C39" s="42" t="n">
        <f aca="false">Eingabe!C69</f>
        <v>110000</v>
      </c>
      <c r="D39" s="42" t="n">
        <f aca="false">Eingabe!D69</f>
        <v>90000</v>
      </c>
      <c r="E39" s="42" t="n">
        <f aca="false">C39-D39</f>
        <v>20000</v>
      </c>
      <c r="F39" s="43" t="n">
        <f aca="false">IF(D39=0,"",E39/ABS(D39))</f>
        <v>0.222222222222222</v>
      </c>
      <c r="G39" s="40" t="s">
        <v>300</v>
      </c>
    </row>
    <row r="40" customFormat="false" ht="14.25" hidden="false" customHeight="true" outlineLevel="0" collapsed="false">
      <c r="A40" s="40" t="s">
        <v>309</v>
      </c>
      <c r="B40" s="59" t="s">
        <v>310</v>
      </c>
      <c r="C40" s="42" t="n">
        <f aca="false">Eingabe!C70</f>
        <v>120000</v>
      </c>
      <c r="D40" s="42" t="n">
        <f aca="false">Eingabe!D70</f>
        <v>35000</v>
      </c>
      <c r="E40" s="42" t="n">
        <f aca="false">C40-D40</f>
        <v>85000</v>
      </c>
      <c r="F40" s="43" t="n">
        <f aca="false">IF(D40=0,"",E40/ABS(D40))</f>
        <v>2.42857142857143</v>
      </c>
      <c r="G40" s="40" t="s">
        <v>300</v>
      </c>
    </row>
    <row r="41" customFormat="false" ht="14.25" hidden="false" customHeight="true" outlineLevel="0" collapsed="false">
      <c r="A41" s="40" t="s">
        <v>311</v>
      </c>
      <c r="B41" s="59" t="s">
        <v>312</v>
      </c>
      <c r="C41" s="42" t="n">
        <f aca="false">Eingabe!C47</f>
        <v>40000</v>
      </c>
      <c r="D41" s="42" t="n">
        <f aca="false">Eingabe!D47</f>
        <v>30000</v>
      </c>
      <c r="E41" s="42" t="n">
        <f aca="false">C41-D41</f>
        <v>10000</v>
      </c>
      <c r="F41" s="43" t="n">
        <f aca="false">IF(D41=0,"",E41/ABS(D41))</f>
        <v>0.333333333333333</v>
      </c>
      <c r="G41" s="40" t="s">
        <v>300</v>
      </c>
    </row>
    <row r="42" customFormat="false" ht="14.25" hidden="false" customHeight="true" outlineLevel="0" collapsed="false">
      <c r="A42" s="40" t="s">
        <v>313</v>
      </c>
      <c r="B42" s="59" t="s">
        <v>314</v>
      </c>
      <c r="C42" s="42" t="n">
        <f aca="false">Eingabe!C71</f>
        <v>25000</v>
      </c>
      <c r="D42" s="42" t="n">
        <f aca="false">Eingabe!D71</f>
        <v>20000</v>
      </c>
      <c r="E42" s="42" t="n">
        <f aca="false">C42-D42</f>
        <v>5000</v>
      </c>
      <c r="F42" s="43" t="n">
        <f aca="false">IF(D42=0,"",E42/ABS(D42))</f>
        <v>0.25</v>
      </c>
      <c r="G42" s="40" t="s">
        <v>300</v>
      </c>
    </row>
    <row r="43" customFormat="false" ht="14.25" hidden="false" customHeight="true" outlineLevel="0" collapsed="false">
      <c r="A43" s="60" t="s">
        <v>315</v>
      </c>
      <c r="B43" s="61"/>
      <c r="C43" s="62" t="n">
        <f aca="false">SUM(C35:C42)</f>
        <v>-550000</v>
      </c>
      <c r="D43" s="62" t="n">
        <f aca="false">SUM(D35:D42)</f>
        <v>-655000</v>
      </c>
      <c r="E43" s="62" t="n">
        <f aca="false">C43-D43</f>
        <v>105000</v>
      </c>
      <c r="F43" s="63" t="n">
        <f aca="false">IF(D43=0,"",E43/ABS(D43))</f>
        <v>0.16030534351145</v>
      </c>
      <c r="G43" s="60"/>
    </row>
    <row r="44" customFormat="false" ht="14.25" hidden="false" customHeight="true" outlineLevel="0" collapsed="false">
      <c r="A44" s="40"/>
      <c r="B44" s="59"/>
      <c r="C44" s="42"/>
      <c r="D44" s="42"/>
      <c r="E44" s="42"/>
      <c r="F44" s="43"/>
      <c r="G44" s="40"/>
    </row>
    <row r="45" customFormat="false" ht="17.25" hidden="false" customHeight="true" outlineLevel="0" collapsed="false">
      <c r="A45" s="55" t="s">
        <v>316</v>
      </c>
      <c r="B45" s="56"/>
      <c r="C45" s="57"/>
      <c r="D45" s="57"/>
      <c r="E45" s="57"/>
      <c r="F45" s="58"/>
      <c r="G45" s="55"/>
    </row>
    <row r="46" customFormat="false" ht="14.25" hidden="false" customHeight="true" outlineLevel="0" collapsed="false">
      <c r="A46" s="40" t="s">
        <v>317</v>
      </c>
      <c r="B46" s="59" t="s">
        <v>318</v>
      </c>
      <c r="C46" s="42" t="n">
        <f aca="false">Eingabe!C72</f>
        <v>0</v>
      </c>
      <c r="D46" s="42" t="n">
        <f aca="false">Eingabe!D72</f>
        <v>0</v>
      </c>
      <c r="E46" s="42" t="n">
        <f aca="false">C46-D46</f>
        <v>0</v>
      </c>
      <c r="F46" s="43" t="str">
        <f aca="false">IF(D46=0,"",E46/ABS(D46))</f>
        <v/>
      </c>
      <c r="G46" s="40" t="s">
        <v>246</v>
      </c>
    </row>
    <row r="47" customFormat="false" ht="14.25" hidden="false" customHeight="true" outlineLevel="0" collapsed="false">
      <c r="A47" s="40" t="s">
        <v>319</v>
      </c>
      <c r="B47" s="59" t="s">
        <v>320</v>
      </c>
      <c r="C47" s="42" t="n">
        <f aca="false">-Eingabe!C73</f>
        <v>-200000</v>
      </c>
      <c r="D47" s="42" t="n">
        <f aca="false">-Eingabe!D73</f>
        <v>-150000</v>
      </c>
      <c r="E47" s="42" t="n">
        <f aca="false">C47-D47</f>
        <v>-50000</v>
      </c>
      <c r="F47" s="43" t="n">
        <f aca="false">IF(D47=0,"",E47/ABS(D47))</f>
        <v>-0.333333333333333</v>
      </c>
      <c r="G47" s="40" t="s">
        <v>246</v>
      </c>
    </row>
    <row r="48" customFormat="false" ht="14.25" hidden="false" customHeight="true" outlineLevel="0" collapsed="false">
      <c r="A48" s="40" t="s">
        <v>321</v>
      </c>
      <c r="B48" s="59" t="s">
        <v>322</v>
      </c>
      <c r="C48" s="42" t="n">
        <f aca="false">Eingabe!C74</f>
        <v>300000</v>
      </c>
      <c r="D48" s="42" t="n">
        <f aca="false">Eingabe!D74</f>
        <v>500000</v>
      </c>
      <c r="E48" s="42" t="n">
        <f aca="false">C48-D48</f>
        <v>-200000</v>
      </c>
      <c r="F48" s="43" t="n">
        <f aca="false">IF(D48=0,"",E48/ABS(D48))</f>
        <v>-0.4</v>
      </c>
      <c r="G48" s="40" t="s">
        <v>246</v>
      </c>
    </row>
    <row r="49" customFormat="false" ht="14.25" hidden="false" customHeight="true" outlineLevel="0" collapsed="false">
      <c r="A49" s="40" t="s">
        <v>323</v>
      </c>
      <c r="B49" s="59" t="s">
        <v>324</v>
      </c>
      <c r="C49" s="42" t="n">
        <f aca="false">-Eingabe!C75</f>
        <v>-400000</v>
      </c>
      <c r="D49" s="42" t="n">
        <f aca="false">-Eingabe!D75</f>
        <v>-400000</v>
      </c>
      <c r="E49" s="42" t="n">
        <f aca="false">C49-D49</f>
        <v>0</v>
      </c>
      <c r="F49" s="43" t="n">
        <f aca="false">IF(D49=0,"",E49/ABS(D49))</f>
        <v>0</v>
      </c>
      <c r="G49" s="40" t="s">
        <v>246</v>
      </c>
    </row>
    <row r="50" customFormat="false" ht="14.25" hidden="false" customHeight="true" outlineLevel="0" collapsed="false">
      <c r="A50" s="40" t="s">
        <v>325</v>
      </c>
      <c r="B50" s="59" t="s">
        <v>326</v>
      </c>
      <c r="C50" s="42" t="n">
        <f aca="false">-Eingabe!C76</f>
        <v>-108000</v>
      </c>
      <c r="D50" s="42" t="n">
        <f aca="false">-Eingabe!D76</f>
        <v>-115000</v>
      </c>
      <c r="E50" s="42" t="n">
        <f aca="false">C50-D50</f>
        <v>7000</v>
      </c>
      <c r="F50" s="43" t="n">
        <f aca="false">IF(D50=0,"",E50/ABS(D50))</f>
        <v>0.0608695652173913</v>
      </c>
      <c r="G50" s="40" t="s">
        <v>246</v>
      </c>
    </row>
    <row r="51" customFormat="false" ht="14.25" hidden="false" customHeight="true" outlineLevel="0" collapsed="false">
      <c r="A51" s="60" t="s">
        <v>327</v>
      </c>
      <c r="B51" s="61"/>
      <c r="C51" s="62" t="n">
        <f aca="false">SUM(C46:C50)</f>
        <v>-408000</v>
      </c>
      <c r="D51" s="62" t="n">
        <f aca="false">SUM(D46:D50)</f>
        <v>-165000</v>
      </c>
      <c r="E51" s="62" t="n">
        <f aca="false">C51-D51</f>
        <v>-243000</v>
      </c>
      <c r="F51" s="63" t="n">
        <f aca="false">IF(D51=0,"",E51/ABS(D51))</f>
        <v>-1.47272727272727</v>
      </c>
      <c r="G51" s="60"/>
    </row>
    <row r="52" customFormat="false" ht="14.25" hidden="false" customHeight="true" outlineLevel="0" collapsed="false">
      <c r="A52" s="40"/>
      <c r="B52" s="59"/>
      <c r="C52" s="42"/>
      <c r="D52" s="42"/>
      <c r="E52" s="42"/>
      <c r="F52" s="43"/>
      <c r="G52" s="40"/>
    </row>
    <row r="53" customFormat="false" ht="17.25" hidden="false" customHeight="true" outlineLevel="0" collapsed="false">
      <c r="A53" s="55" t="s">
        <v>328</v>
      </c>
      <c r="B53" s="56"/>
      <c r="C53" s="57"/>
      <c r="D53" s="57"/>
      <c r="E53" s="57"/>
      <c r="F53" s="58"/>
      <c r="G53" s="55"/>
    </row>
    <row r="54" customFormat="false" ht="14.25" hidden="false" customHeight="true" outlineLevel="0" collapsed="false">
      <c r="A54" s="40" t="s">
        <v>329</v>
      </c>
      <c r="B54" s="59"/>
      <c r="C54" s="42" t="n">
        <f aca="false">C32+C43+C51</f>
        <v>377000</v>
      </c>
      <c r="D54" s="42" t="n">
        <f aca="false">D32+D43+D51</f>
        <v>525000</v>
      </c>
      <c r="E54" s="42" t="n">
        <f aca="false">C54-D54</f>
        <v>-148000</v>
      </c>
      <c r="F54" s="43" t="n">
        <f aca="false">IF(D54=0,"",E54/ABS(D54))</f>
        <v>-0.281904761904762</v>
      </c>
      <c r="G54" s="40" t="s">
        <v>330</v>
      </c>
    </row>
    <row r="55" customFormat="false" ht="14.25" hidden="false" customHeight="true" outlineLevel="0" collapsed="false">
      <c r="A55" s="40" t="s">
        <v>331</v>
      </c>
      <c r="B55" s="59"/>
      <c r="C55" s="42" t="n">
        <f aca="false">Eingabe!C79</f>
        <v>0</v>
      </c>
      <c r="D55" s="42" t="n">
        <f aca="false">Eingabe!D79</f>
        <v>0</v>
      </c>
      <c r="E55" s="42" t="n">
        <f aca="false">C55-D55</f>
        <v>0</v>
      </c>
      <c r="F55" s="43" t="str">
        <f aca="false">IF(D55=0,"",E55/ABS(D55))</f>
        <v/>
      </c>
      <c r="G55" s="40" t="s">
        <v>246</v>
      </c>
    </row>
    <row r="56" customFormat="false" ht="14.25" hidden="false" customHeight="true" outlineLevel="0" collapsed="false">
      <c r="A56" s="64" t="s">
        <v>332</v>
      </c>
      <c r="B56" s="65"/>
      <c r="C56" s="66" t="n">
        <f aca="false">Eingabe!D17</f>
        <v>1325000</v>
      </c>
      <c r="D56" s="66" t="n">
        <f aca="false">Eingabe!C17</f>
        <v>800000</v>
      </c>
      <c r="E56" s="66" t="n">
        <f aca="false">C56-D56</f>
        <v>525000</v>
      </c>
      <c r="F56" s="67" t="n">
        <f aca="false">IF(D56=0,"",E56/ABS(D56))</f>
        <v>0.65625</v>
      </c>
      <c r="G56" s="64" t="s">
        <v>267</v>
      </c>
    </row>
    <row r="57" customFormat="false" ht="14.25" hidden="false" customHeight="true" outlineLevel="0" collapsed="false">
      <c r="A57" s="40" t="s">
        <v>333</v>
      </c>
      <c r="B57" s="59"/>
      <c r="C57" s="42" t="n">
        <f aca="false">SUM(C54:C56)</f>
        <v>1702000</v>
      </c>
      <c r="D57" s="42" t="n">
        <f aca="false">SUM(D54:D56)</f>
        <v>1325000</v>
      </c>
      <c r="E57" s="42" t="n">
        <f aca="false">C57-D57</f>
        <v>377000</v>
      </c>
      <c r="F57" s="43" t="n">
        <f aca="false">IF(D57=0,"",E57/ABS(D57))</f>
        <v>0.284528301886792</v>
      </c>
      <c r="G57" s="40" t="s">
        <v>334</v>
      </c>
    </row>
    <row r="58" customFormat="false" ht="14.25" hidden="false" customHeight="true" outlineLevel="0" collapsed="false">
      <c r="A58" s="64" t="s">
        <v>335</v>
      </c>
      <c r="B58" s="65"/>
      <c r="C58" s="66" t="n">
        <f aca="false">Eingabe!E17</f>
        <v>1702000</v>
      </c>
      <c r="D58" s="66" t="n">
        <f aca="false">Eingabe!D17</f>
        <v>1325000</v>
      </c>
      <c r="E58" s="66" t="n">
        <f aca="false">C58-D58</f>
        <v>377000</v>
      </c>
      <c r="F58" s="67" t="n">
        <f aca="false">IF(D58=0,"",E58/ABS(D58))</f>
        <v>0.284528301886792</v>
      </c>
      <c r="G58" s="64" t="s">
        <v>267</v>
      </c>
    </row>
    <row r="59" customFormat="false" ht="14.25" hidden="false" customHeight="true" outlineLevel="0" collapsed="false">
      <c r="A59" s="68" t="s">
        <v>336</v>
      </c>
      <c r="B59" s="69"/>
      <c r="C59" s="70" t="n">
        <f aca="false">C57-C58</f>
        <v>0</v>
      </c>
      <c r="D59" s="70" t="n">
        <f aca="false">D57-D58</f>
        <v>0</v>
      </c>
      <c r="E59" s="70" t="n">
        <f aca="false">C59-D59</f>
        <v>0</v>
      </c>
      <c r="F59" s="71" t="str">
        <f aca="false">IF(D59=0,"",E59/ABS(D59))</f>
        <v/>
      </c>
      <c r="G59" s="68" t="s">
        <v>337</v>
      </c>
    </row>
  </sheetData>
  <sheetProtection sheet="true" password="cc53"/>
  <mergeCells count="2">
    <mergeCell ref="E1:F1"/>
    <mergeCell ref="I1:O1"/>
  </mergeCells>
  <hyperlinks>
    <hyperlink ref="E1" location="Anleitung!A1" display="zur Startseite"/>
  </hyperlinks>
  <printOptions headings="false" gridLines="false" gridLinesSet="true" horizontalCentered="false" verticalCentered="false"/>
  <pageMargins left="0.7" right="0.7" top="0.75" bottom="0.75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&amp;L&amp;9 Volker Kusch – Experte für Finanz- und Rechnungswesen&amp;R&amp;9 www.volkerkusch.de</oddHeader>
    <oddFooter>&amp;C&amp;8 Kapitalflussrechnung – Excel-Vorlage  |  Seite &amp;P von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C28" activeCellId="0" sqref="C28"/>
    </sheetView>
  </sheetViews>
  <sheetFormatPr defaultColWidth="8.796875" defaultRowHeight="13.5" zeroHeight="false" outlineLevelRow="0" outlineLevelCol="0"/>
  <cols>
    <col collapsed="false" customWidth="true" hidden="false" outlineLevel="0" max="1" min="1" style="1" width="49.9"/>
    <col collapsed="false" customWidth="true" hidden="false" outlineLevel="0" max="3" min="2" style="26" width="14"/>
    <col collapsed="false" customWidth="true" hidden="false" outlineLevel="0" max="5" min="4" style="26" width="16"/>
    <col collapsed="false" customWidth="true" hidden="false" outlineLevel="0" max="13" min="7" style="2" width="10"/>
  </cols>
  <sheetData>
    <row r="1" customFormat="false" ht="42" hidden="false" customHeight="true" outlineLevel="0" collapsed="false">
      <c r="A1" s="72" t="s">
        <v>338</v>
      </c>
      <c r="B1" s="27"/>
      <c r="C1" s="27"/>
      <c r="D1" s="28" t="s">
        <v>49</v>
      </c>
      <c r="E1" s="28"/>
      <c r="F1" s="5"/>
      <c r="G1" s="6" t="s">
        <v>1</v>
      </c>
      <c r="H1" s="6"/>
      <c r="I1" s="6"/>
      <c r="J1" s="6"/>
      <c r="K1" s="6"/>
      <c r="L1" s="6"/>
      <c r="M1" s="6"/>
    </row>
    <row r="2" customFormat="false" ht="14.25" hidden="false" customHeight="true" outlineLevel="0" collapsed="false">
      <c r="A2" s="10" t="s">
        <v>99</v>
      </c>
      <c r="B2" s="34" t="n">
        <f aca="false">Eingabe!C8</f>
        <v>2025</v>
      </c>
      <c r="C2" s="34" t="n">
        <f aca="false">Eingabe!D8</f>
        <v>2024</v>
      </c>
      <c r="D2" s="35" t="s">
        <v>100</v>
      </c>
      <c r="E2" s="35" t="s">
        <v>101</v>
      </c>
    </row>
    <row r="3" customFormat="false" ht="14.25" hidden="false" customHeight="true" outlineLevel="0" collapsed="false">
      <c r="A3" s="40" t="s">
        <v>296</v>
      </c>
      <c r="B3" s="42" t="n">
        <f aca="false">KFR_lang!C32</f>
        <v>1335000</v>
      </c>
      <c r="C3" s="42" t="n">
        <f aca="false">KFR_lang!D32</f>
        <v>1345000</v>
      </c>
      <c r="D3" s="42" t="n">
        <f aca="false">B3-C3</f>
        <v>-10000</v>
      </c>
      <c r="E3" s="43" t="n">
        <f aca="false">IF(C3=0,"",D3/ABS(C3))</f>
        <v>-0.00743494423791822</v>
      </c>
    </row>
    <row r="4" customFormat="false" ht="14.25" hidden="false" customHeight="true" outlineLevel="0" collapsed="false">
      <c r="A4" s="40" t="s">
        <v>315</v>
      </c>
      <c r="B4" s="42" t="n">
        <f aca="false">KFR_lang!C43</f>
        <v>-550000</v>
      </c>
      <c r="C4" s="42" t="n">
        <f aca="false">KFR_lang!D43</f>
        <v>-655000</v>
      </c>
      <c r="D4" s="42" t="n">
        <f aca="false">B4-C4</f>
        <v>105000</v>
      </c>
      <c r="E4" s="43" t="n">
        <f aca="false">IF(C4=0,"",D4/ABS(C4))</f>
        <v>0.16030534351145</v>
      </c>
    </row>
    <row r="5" customFormat="false" ht="14.25" hidden="false" customHeight="true" outlineLevel="0" collapsed="false">
      <c r="A5" s="40" t="s">
        <v>327</v>
      </c>
      <c r="B5" s="42" t="n">
        <f aca="false">KFR_lang!C51</f>
        <v>-408000</v>
      </c>
      <c r="C5" s="42" t="n">
        <f aca="false">KFR_lang!D51</f>
        <v>-165000</v>
      </c>
      <c r="D5" s="42" t="n">
        <f aca="false">B5-C5</f>
        <v>-243000</v>
      </c>
      <c r="E5" s="43" t="n">
        <f aca="false">IF(C5=0,"",D5/ABS(C5))</f>
        <v>-1.47272727272727</v>
      </c>
    </row>
    <row r="6" customFormat="false" ht="14.25" hidden="false" customHeight="true" outlineLevel="0" collapsed="false">
      <c r="A6" s="64" t="s">
        <v>329</v>
      </c>
      <c r="B6" s="66" t="n">
        <f aca="false">SUM(B3:B5)</f>
        <v>377000</v>
      </c>
      <c r="C6" s="66" t="n">
        <f aca="false">SUM(C3:C5)</f>
        <v>525000</v>
      </c>
      <c r="D6" s="66" t="n">
        <f aca="false">SUM(D3:D5)</f>
        <v>-148000</v>
      </c>
      <c r="E6" s="67" t="n">
        <f aca="false">IF(C6=0,"",D6/ABS(C6))</f>
        <v>-0.281904761904762</v>
      </c>
    </row>
    <row r="7" customFormat="false" ht="14.25" hidden="false" customHeight="true" outlineLevel="0" collapsed="false">
      <c r="A7" s="40"/>
      <c r="B7" s="42"/>
      <c r="C7" s="42"/>
      <c r="D7" s="42"/>
      <c r="E7" s="43"/>
    </row>
    <row r="8" customFormat="false" ht="17.25" hidden="false" customHeight="true" outlineLevel="0" collapsed="false">
      <c r="A8" s="55" t="s">
        <v>328</v>
      </c>
      <c r="B8" s="57"/>
      <c r="C8" s="57"/>
      <c r="D8" s="57"/>
      <c r="E8" s="58"/>
    </row>
    <row r="9" customFormat="false" ht="14.25" hidden="false" customHeight="true" outlineLevel="0" collapsed="false">
      <c r="A9" s="64" t="s">
        <v>332</v>
      </c>
      <c r="B9" s="66" t="n">
        <f aca="false">KFR_lang!C56</f>
        <v>1325000</v>
      </c>
      <c r="C9" s="66" t="n">
        <f aca="false">KFR_lang!D56</f>
        <v>800000</v>
      </c>
      <c r="D9" s="66" t="n">
        <f aca="false">B9-C9</f>
        <v>525000</v>
      </c>
      <c r="E9" s="67" t="n">
        <f aca="false">IF(C9=0,"",D9/ABS(C9))</f>
        <v>0.65625</v>
      </c>
    </row>
    <row r="10" customFormat="false" ht="14.25" hidden="false" customHeight="true" outlineLevel="0" collapsed="false">
      <c r="A10" s="40" t="s">
        <v>329</v>
      </c>
      <c r="B10" s="42" t="n">
        <f aca="false">KFR_lang!C54</f>
        <v>377000</v>
      </c>
      <c r="C10" s="42" t="n">
        <f aca="false">KFR_lang!D54</f>
        <v>525000</v>
      </c>
      <c r="D10" s="42" t="n">
        <f aca="false">B10-C10</f>
        <v>-148000</v>
      </c>
      <c r="E10" s="43" t="n">
        <f aca="false">IF(C10=0,"",D10/ABS(C10))</f>
        <v>-0.281904761904762</v>
      </c>
    </row>
    <row r="11" customFormat="false" ht="14.25" hidden="false" customHeight="true" outlineLevel="0" collapsed="false">
      <c r="A11" s="64" t="s">
        <v>339</v>
      </c>
      <c r="B11" s="66" t="n">
        <f aca="false">KFR_lang!C58</f>
        <v>1702000</v>
      </c>
      <c r="C11" s="66" t="n">
        <f aca="false">KFR_lang!D58</f>
        <v>1325000</v>
      </c>
      <c r="D11" s="66" t="n">
        <f aca="false">B11-C11</f>
        <v>377000</v>
      </c>
      <c r="E11" s="67" t="n">
        <f aca="false">IF(C11=0,"",D11/ABS(C11))</f>
        <v>0.284528301886792</v>
      </c>
    </row>
    <row r="12" customFormat="false" ht="14.25" hidden="false" customHeight="true" outlineLevel="0" collapsed="false">
      <c r="A12" s="68" t="s">
        <v>336</v>
      </c>
      <c r="B12" s="70" t="n">
        <f aca="false">B11-B10-B9</f>
        <v>0</v>
      </c>
      <c r="C12" s="70" t="n">
        <f aca="false">C11-C10-C9</f>
        <v>0</v>
      </c>
      <c r="D12" s="70" t="n">
        <f aca="false">B12-C12</f>
        <v>0</v>
      </c>
      <c r="E12" s="71" t="str">
        <f aca="false">IF(C12=0,"",D12/ABS(C12))</f>
        <v/>
      </c>
    </row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  <row r="43" customFormat="false" ht="13.8" hidden="false" customHeight="false" outlineLevel="0" collapsed="false"/>
    <row r="44" customFormat="false" ht="13.8" hidden="false" customHeight="false" outlineLevel="0" collapsed="false"/>
    <row r="45" customFormat="fals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/>
    <row r="48" customFormat="false" ht="13.8" hidden="false" customHeight="false" outlineLevel="0" collapsed="false"/>
    <row r="49" customFormat="false" ht="13.8" hidden="false" customHeight="false" outlineLevel="0" collapsed="false"/>
    <row r="50" customFormat="false" ht="13.8" hidden="false" customHeight="false" outlineLevel="0" collapsed="false"/>
    <row r="51" customFormat="false" ht="13.8" hidden="false" customHeight="false" outlineLevel="0" collapsed="false"/>
    <row r="52" customFormat="false" ht="13.8" hidden="false" customHeight="false" outlineLevel="0" collapsed="false"/>
    <row r="53" customFormat="false" ht="13.8" hidden="false" customHeight="false" outlineLevel="0" collapsed="false"/>
    <row r="54" customFormat="false" ht="13.8" hidden="false" customHeight="false" outlineLevel="0" collapsed="false"/>
    <row r="55" customFormat="false" ht="13.8" hidden="false" customHeight="false" outlineLevel="0" collapsed="false"/>
    <row r="56" customFormat="false" ht="13.8" hidden="false" customHeight="false" outlineLevel="0" collapsed="false"/>
    <row r="57" customFormat="false" ht="13.8" hidden="false" customHeight="false" outlineLevel="0" collapsed="false"/>
    <row r="58" customFormat="false" ht="13.8" hidden="false" customHeight="false" outlineLevel="0" collapsed="false"/>
    <row r="59" customFormat="false" ht="13.8" hidden="false" customHeight="false" outlineLevel="0" collapsed="false"/>
    <row r="60" customFormat="false" ht="13.8" hidden="false" customHeight="false" outlineLevel="0" collapsed="false"/>
    <row r="61" customFormat="false" ht="13.8" hidden="false" customHeight="false" outlineLevel="0" collapsed="false"/>
    <row r="62" customFormat="false" ht="13.8" hidden="false" customHeight="false" outlineLevel="0" collapsed="false"/>
    <row r="63" customFormat="false" ht="13.8" hidden="false" customHeight="false" outlineLevel="0" collapsed="false"/>
    <row r="64" customFormat="false" ht="13.8" hidden="false" customHeight="false" outlineLevel="0" collapsed="false"/>
    <row r="65" customFormat="false" ht="13.8" hidden="false" customHeight="false" outlineLevel="0" collapsed="false"/>
    <row r="66" customFormat="false" ht="13.8" hidden="false" customHeight="false" outlineLevel="0" collapsed="false"/>
    <row r="67" customFormat="false" ht="13.8" hidden="false" customHeight="false" outlineLevel="0" collapsed="false"/>
    <row r="68" customFormat="false" ht="13.8" hidden="false" customHeight="false" outlineLevel="0" collapsed="false"/>
    <row r="69" customFormat="false" ht="13.8" hidden="false" customHeight="false" outlineLevel="0" collapsed="false"/>
    <row r="70" customFormat="false" ht="13.8" hidden="false" customHeight="false" outlineLevel="0" collapsed="false"/>
    <row r="71" customFormat="false" ht="13.8" hidden="false" customHeight="false" outlineLevel="0" collapsed="false"/>
    <row r="72" customFormat="false" ht="13.8" hidden="false" customHeight="false" outlineLevel="0" collapsed="false"/>
    <row r="73" customFormat="false" ht="13.8" hidden="false" customHeight="false" outlineLevel="0" collapsed="false"/>
    <row r="74" customFormat="false" ht="13.8" hidden="false" customHeight="false" outlineLevel="0" collapsed="false"/>
    <row r="75" customFormat="false" ht="13.8" hidden="false" customHeight="false" outlineLevel="0" collapsed="false"/>
    <row r="76" customFormat="false" ht="13.8" hidden="false" customHeight="false" outlineLevel="0" collapsed="false"/>
    <row r="77" customFormat="false" ht="13.8" hidden="false" customHeight="false" outlineLevel="0" collapsed="false"/>
    <row r="78" customFormat="false" ht="13.8" hidden="false" customHeight="false" outlineLevel="0" collapsed="false"/>
    <row r="79" customFormat="false" ht="13.8" hidden="false" customHeight="false" outlineLevel="0" collapsed="false"/>
    <row r="80" customFormat="false" ht="13.8" hidden="false" customHeight="false" outlineLevel="0" collapsed="false"/>
    <row r="81" customFormat="false" ht="13.8" hidden="false" customHeight="false" outlineLevel="0" collapsed="false"/>
    <row r="82" customFormat="false" ht="13.8" hidden="false" customHeight="false" outlineLevel="0" collapsed="false"/>
    <row r="83" customFormat="false" ht="13.8" hidden="false" customHeight="false" outlineLevel="0" collapsed="false"/>
  </sheetData>
  <sheetProtection sheet="true" password="cc53"/>
  <mergeCells count="2">
    <mergeCell ref="D1:E1"/>
    <mergeCell ref="G1:M1"/>
  </mergeCells>
  <hyperlinks>
    <hyperlink ref="D1" location="Anleitung!A1" display="zur Startseite"/>
  </hyperlinks>
  <printOptions headings="false" gridLines="false" gridLinesSet="true" horizontalCentered="false" verticalCentered="false"/>
  <pageMargins left="0.7" right="0.7" top="0.75" bottom="0.75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&amp;L&amp;9 Volker Kusch – Experte für Finanz- und Rechnungswesen&amp;R&amp;9 www.volkerkusch.de</oddHeader>
    <oddFooter>&amp;C&amp;8 Kapitalflussrechnung – Excel-Vorlage  |  Seite &amp;P von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796875" defaultRowHeight="13.5" zeroHeight="false" outlineLevelRow="0" outlineLevelCol="0"/>
  <cols>
    <col collapsed="false" customWidth="true" hidden="false" outlineLevel="0" max="1" min="1" style="2" width="48"/>
    <col collapsed="false" customWidth="true" hidden="false" outlineLevel="0" max="6" min="2" style="2" width="16"/>
    <col collapsed="false" customWidth="true" hidden="false" outlineLevel="0" max="14" min="8" style="2" width="10"/>
  </cols>
  <sheetData>
    <row r="1" customFormat="false" ht="42" hidden="false" customHeight="true" outlineLevel="0" collapsed="false">
      <c r="A1" s="4" t="s">
        <v>340</v>
      </c>
      <c r="B1" s="4"/>
      <c r="C1" s="4"/>
      <c r="D1" s="4"/>
      <c r="E1" s="73" t="s">
        <v>49</v>
      </c>
      <c r="F1" s="73"/>
      <c r="G1" s="5"/>
      <c r="H1" s="6" t="s">
        <v>1</v>
      </c>
      <c r="I1" s="6"/>
      <c r="J1" s="6"/>
      <c r="K1" s="6"/>
      <c r="L1" s="6"/>
      <c r="M1" s="6"/>
      <c r="N1" s="6"/>
    </row>
    <row r="2" customFormat="false" ht="14.25" hidden="false" customHeight="true" outlineLevel="0" collapsed="false">
      <c r="A2" s="15"/>
      <c r="B2" s="15"/>
      <c r="C2" s="15"/>
      <c r="D2" s="15"/>
      <c r="E2" s="15"/>
      <c r="F2" s="15"/>
    </row>
    <row r="3" customFormat="false" ht="14.25" hidden="false" customHeight="true" outlineLevel="0" collapsed="false">
      <c r="A3" s="9" t="s">
        <v>341</v>
      </c>
      <c r="B3" s="9" t="s">
        <v>342</v>
      </c>
      <c r="C3" s="9" t="s">
        <v>343</v>
      </c>
      <c r="D3" s="9" t="s">
        <v>344</v>
      </c>
      <c r="E3" s="9" t="s">
        <v>345</v>
      </c>
      <c r="F3" s="9" t="s">
        <v>346</v>
      </c>
    </row>
    <row r="4" customFormat="false" ht="14.25" hidden="false" customHeight="true" outlineLevel="0" collapsed="false">
      <c r="A4" s="15" t="s">
        <v>347</v>
      </c>
      <c r="B4" s="74" t="n">
        <v>0</v>
      </c>
      <c r="C4" s="74" t="n">
        <f aca="false">KFR_kurz!B12</f>
        <v>0</v>
      </c>
      <c r="D4" s="75" t="str">
        <f aca="false">IF(ABS(C4-B4)&lt;0.5,"OK","PRÜFEN")</f>
        <v>OK</v>
      </c>
      <c r="E4" s="74" t="n">
        <f aca="false">KFR_kurz!C12</f>
        <v>0</v>
      </c>
      <c r="F4" s="75" t="str">
        <f aca="false">IF(ABS(E4-B4)&lt;0.5,"OK","PRÜFEN")</f>
        <v>OK</v>
      </c>
    </row>
    <row r="5" customFormat="false" ht="14.25" hidden="false" customHeight="true" outlineLevel="0" collapsed="false">
      <c r="A5" s="15" t="s">
        <v>348</v>
      </c>
      <c r="B5" s="74" t="n">
        <v>0</v>
      </c>
      <c r="C5" s="74" t="n">
        <f aca="false">Eingabe!E29</f>
        <v>0</v>
      </c>
      <c r="D5" s="75" t="str">
        <f aca="false">IF(ABS(C5-B5)&lt;0.5,"OK","PRÜFEN")</f>
        <v>OK</v>
      </c>
      <c r="E5" s="74" t="n">
        <f aca="false">Eingabe!D29</f>
        <v>0</v>
      </c>
      <c r="F5" s="75" t="str">
        <f aca="false">IF(ABS(E5-B5)&lt;0.5,"OK","PRÜFEN")</f>
        <v>OK</v>
      </c>
    </row>
    <row r="6" customFormat="false" ht="14.25" hidden="false" customHeight="true" outlineLevel="0" collapsed="false">
      <c r="A6" s="15"/>
      <c r="B6" s="15"/>
      <c r="C6" s="15"/>
      <c r="D6" s="15"/>
      <c r="E6" s="15"/>
      <c r="F6" s="15"/>
    </row>
    <row r="7" customFormat="false" ht="14.25" hidden="false" customHeight="true" outlineLevel="0" collapsed="false">
      <c r="A7" s="15"/>
      <c r="B7" s="15"/>
      <c r="C7" s="15"/>
      <c r="D7" s="15"/>
      <c r="E7" s="15"/>
      <c r="F7" s="15"/>
    </row>
    <row r="8" customFormat="false" ht="14.25" hidden="false" customHeight="true" outlineLevel="0" collapsed="false">
      <c r="A8" s="15"/>
      <c r="B8" s="15"/>
      <c r="C8" s="15"/>
      <c r="D8" s="15"/>
      <c r="E8" s="15"/>
      <c r="F8" s="15"/>
    </row>
    <row r="9" customFormat="false" ht="14.25" hidden="false" customHeight="true" outlineLevel="0" collapsed="false">
      <c r="A9" s="15"/>
      <c r="B9" s="15"/>
      <c r="C9" s="15"/>
      <c r="D9" s="15"/>
      <c r="E9" s="15"/>
      <c r="F9" s="15"/>
    </row>
    <row r="10" customFormat="false" ht="14.25" hidden="false" customHeight="true" outlineLevel="0" collapsed="false">
      <c r="A10" s="15"/>
      <c r="B10" s="15"/>
      <c r="C10" s="15"/>
      <c r="D10" s="15"/>
      <c r="E10" s="15"/>
      <c r="F10" s="15"/>
    </row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  <row r="43" customFormat="false" ht="13.8" hidden="false" customHeight="false" outlineLevel="0" collapsed="false"/>
    <row r="44" customFormat="false" ht="13.8" hidden="false" customHeight="false" outlineLevel="0" collapsed="false"/>
    <row r="45" customFormat="fals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/>
    <row r="48" customFormat="false" ht="13.8" hidden="false" customHeight="false" outlineLevel="0" collapsed="false"/>
    <row r="49" customFormat="false" ht="13.8" hidden="false" customHeight="false" outlineLevel="0" collapsed="false"/>
    <row r="50" customFormat="false" ht="13.8" hidden="false" customHeight="false" outlineLevel="0" collapsed="false"/>
    <row r="51" customFormat="false" ht="13.8" hidden="false" customHeight="false" outlineLevel="0" collapsed="false"/>
    <row r="52" customFormat="false" ht="13.8" hidden="false" customHeight="false" outlineLevel="0" collapsed="false"/>
    <row r="53" customFormat="false" ht="13.8" hidden="false" customHeight="false" outlineLevel="0" collapsed="false"/>
    <row r="54" customFormat="false" ht="13.8" hidden="false" customHeight="false" outlineLevel="0" collapsed="false"/>
    <row r="55" customFormat="false" ht="13.8" hidden="false" customHeight="false" outlineLevel="0" collapsed="false"/>
    <row r="56" customFormat="false" ht="13.8" hidden="false" customHeight="false" outlineLevel="0" collapsed="false"/>
    <row r="57" customFormat="false" ht="13.8" hidden="false" customHeight="false" outlineLevel="0" collapsed="false"/>
    <row r="58" customFormat="false" ht="13.8" hidden="false" customHeight="false" outlineLevel="0" collapsed="false"/>
    <row r="59" customFormat="false" ht="13.8" hidden="false" customHeight="false" outlineLevel="0" collapsed="false"/>
    <row r="60" customFormat="false" ht="13.8" hidden="false" customHeight="false" outlineLevel="0" collapsed="false"/>
    <row r="61" customFormat="false" ht="13.8" hidden="false" customHeight="false" outlineLevel="0" collapsed="false"/>
    <row r="62" customFormat="false" ht="13.8" hidden="false" customHeight="false" outlineLevel="0" collapsed="false"/>
    <row r="63" customFormat="false" ht="13.8" hidden="false" customHeight="false" outlineLevel="0" collapsed="false"/>
    <row r="64" customFormat="false" ht="13.8" hidden="false" customHeight="false" outlineLevel="0" collapsed="false"/>
    <row r="65" customFormat="false" ht="13.8" hidden="false" customHeight="false" outlineLevel="0" collapsed="false"/>
    <row r="66" customFormat="false" ht="13.8" hidden="false" customHeight="false" outlineLevel="0" collapsed="false"/>
    <row r="67" customFormat="false" ht="13.8" hidden="false" customHeight="false" outlineLevel="0" collapsed="false"/>
    <row r="68" customFormat="false" ht="13.8" hidden="false" customHeight="false" outlineLevel="0" collapsed="false"/>
    <row r="69" customFormat="false" ht="13.8" hidden="false" customHeight="false" outlineLevel="0" collapsed="false"/>
    <row r="70" customFormat="false" ht="13.8" hidden="false" customHeight="false" outlineLevel="0" collapsed="false"/>
    <row r="71" customFormat="false" ht="13.8" hidden="false" customHeight="false" outlineLevel="0" collapsed="false"/>
    <row r="72" customFormat="false" ht="13.8" hidden="false" customHeight="false" outlineLevel="0" collapsed="false"/>
    <row r="73" customFormat="false" ht="13.8" hidden="false" customHeight="false" outlineLevel="0" collapsed="false"/>
    <row r="74" customFormat="false" ht="13.8" hidden="false" customHeight="false" outlineLevel="0" collapsed="false"/>
    <row r="75" customFormat="false" ht="13.8" hidden="false" customHeight="false" outlineLevel="0" collapsed="false"/>
    <row r="76" customFormat="false" ht="13.8" hidden="false" customHeight="false" outlineLevel="0" collapsed="false"/>
    <row r="77" customFormat="false" ht="13.8" hidden="false" customHeight="false" outlineLevel="0" collapsed="false"/>
    <row r="78" customFormat="false" ht="13.8" hidden="false" customHeight="false" outlineLevel="0" collapsed="false"/>
    <row r="79" customFormat="false" ht="13.8" hidden="false" customHeight="false" outlineLevel="0" collapsed="false"/>
    <row r="80" customFormat="false" ht="13.8" hidden="false" customHeight="false" outlineLevel="0" collapsed="false"/>
    <row r="81" customFormat="false" ht="13.8" hidden="false" customHeight="false" outlineLevel="0" collapsed="false"/>
    <row r="82" customFormat="false" ht="13.8" hidden="false" customHeight="false" outlineLevel="0" collapsed="false"/>
    <row r="83" customFormat="false" ht="13.8" hidden="false" customHeight="false" outlineLevel="0" collapsed="false"/>
  </sheetData>
  <sheetProtection sheet="true" password="cc53"/>
  <mergeCells count="2">
    <mergeCell ref="E1:F1"/>
    <mergeCell ref="H1:N1"/>
  </mergeCells>
  <hyperlinks>
    <hyperlink ref="E1" location="Anleitung!A1" display="zur Startseite"/>
  </hyperlinks>
  <printOptions headings="false" gridLines="false" gridLinesSet="true" horizontalCentered="false" verticalCentered="false"/>
  <pageMargins left="0.7" right="0.7" top="0.75" bottom="0.75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&amp;L&amp;9 Volker Kusch – Experte für Finanz- und Rechnungswesen&amp;R&amp;9 www.volkerkusch.de</oddHeader>
    <oddFooter>&amp;C&amp;8 Kapitalflussrechnung – Excel-Vorlage  |  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2026-07-29T10:15:02Z</dcterms:created>
  <dc:creator>Volker Kusch</dc:creator>
  <dc:description/>
  <dc:language>en-US</dc:language>
  <cp:lastModifiedBy>Volker Kusch</cp:lastModifiedBy>
  <dcterms:modified xsi:type="dcterms:W3CDTF">2026-07-29T14:48:19Z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